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1020" windowWidth="12735" windowHeight="8100" tabRatio="785" firstSheet="3" activeTab="10"/>
  </bookViews>
  <sheets>
    <sheet name="平成24年1月" sheetId="1" r:id="rId1"/>
    <sheet name="平成24年2月" sheetId="2" r:id="rId2"/>
    <sheet name="平成24年3月" sheetId="3" r:id="rId3"/>
    <sheet name="平成24年4月" sheetId="4" r:id="rId4"/>
    <sheet name="平成24年5月" sheetId="5" r:id="rId5"/>
    <sheet name="平成24年6月" sheetId="6" r:id="rId6"/>
    <sheet name="平成24年7月" sheetId="7" r:id="rId7"/>
    <sheet name="平成24年8月" sheetId="8" r:id="rId8"/>
    <sheet name="平成24年9月" sheetId="9" r:id="rId9"/>
    <sheet name="平成24年10月" sheetId="10" r:id="rId10"/>
    <sheet name="平成24年11月" sheetId="11" r:id="rId11"/>
    <sheet name="平成24年12月 " sheetId="12" r:id="rId12"/>
    <sheet name="Sheet1" sheetId="13" r:id="rId13"/>
  </sheets>
  <definedNames>
    <definedName name="_xlnm.Print_Titles" localSheetId="9">'平成24年10月'!$5:$5</definedName>
    <definedName name="_xlnm.Print_Titles" localSheetId="10">'平成24年11月'!$5:$5</definedName>
    <definedName name="_xlnm.Print_Titles" localSheetId="11">'平成24年12月 '!$5:$5</definedName>
    <definedName name="_xlnm.Print_Titles" localSheetId="0">'平成24年1月'!$5:$5</definedName>
    <definedName name="_xlnm.Print_Titles" localSheetId="1">'平成24年2月'!$5:$5</definedName>
    <definedName name="_xlnm.Print_Titles" localSheetId="2">'平成24年3月'!$5:$5</definedName>
    <definedName name="_xlnm.Print_Titles" localSheetId="3">'平成24年4月'!$5:$5</definedName>
    <definedName name="_xlnm.Print_Titles" localSheetId="4">'平成24年5月'!$5:$5</definedName>
    <definedName name="_xlnm.Print_Titles" localSheetId="5">'平成24年6月'!$5:$5</definedName>
    <definedName name="_xlnm.Print_Titles" localSheetId="6">'平成24年7月'!$5:$5</definedName>
    <definedName name="_xlnm.Print_Titles" localSheetId="7">'平成24年8月'!$5:$5</definedName>
    <definedName name="_xlnm.Print_Titles" localSheetId="8">'平成24年9月'!$5:$5</definedName>
  </definedNames>
  <calcPr fullCalcOnLoad="1"/>
</workbook>
</file>

<file path=xl/sharedStrings.xml><?xml version="1.0" encoding="utf-8"?>
<sst xmlns="http://schemas.openxmlformats.org/spreadsheetml/2006/main" count="1256" uniqueCount="119">
  <si>
    <t>行政区別住民登録人口</t>
  </si>
  <si>
    <t>※外国人登録者は含みません。</t>
  </si>
  <si>
    <t>行政区名称</t>
  </si>
  <si>
    <t>世帯数</t>
  </si>
  <si>
    <t>男</t>
  </si>
  <si>
    <t>女</t>
  </si>
  <si>
    <t>計</t>
  </si>
  <si>
    <t>玉　　城</t>
  </si>
  <si>
    <t>親慶原</t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</si>
  <si>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</si>
  <si>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</si>
  <si>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</si>
  <si>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</si>
  <si>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</si>
  <si>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</si>
  <si>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</si>
  <si>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</si>
  <si>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</si>
  <si>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</si>
  <si>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</si>
  <si>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</si>
  <si>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</si>
  <si>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</si>
  <si>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</si>
  <si>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</si>
  <si>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</si>
  <si>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垣花（つきしろ）</t>
  </si>
  <si>
    <t>喜良原（朝日の家）</t>
  </si>
  <si>
    <t>小計（玉城）</t>
  </si>
  <si>
    <t>知　　念</t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</si>
  <si>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</si>
  <si>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</si>
  <si>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</si>
  <si>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</si>
  <si>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</si>
  <si>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</si>
  <si>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</si>
  <si>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</si>
  <si>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</si>
  <si>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</si>
  <si>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</si>
  <si>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</si>
  <si>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</si>
  <si>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</si>
  <si>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</si>
  <si>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</si>
  <si>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志喜屋（つきしろ）</t>
  </si>
  <si>
    <t>小計（知念）</t>
  </si>
  <si>
    <t>佐　　敷</t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</si>
  <si>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</si>
  <si>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</si>
  <si>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</si>
  <si>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</si>
  <si>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</si>
  <si>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</si>
  <si>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</si>
  <si>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</si>
  <si>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</si>
  <si>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</si>
  <si>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</si>
  <si>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</si>
  <si>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つきしろ</t>
  </si>
  <si>
    <t>県営団地</t>
  </si>
  <si>
    <t>第二団地</t>
  </si>
  <si>
    <t>県営仲伊保団地</t>
  </si>
  <si>
    <t>自衛隊</t>
  </si>
  <si>
    <t>小谷（小谷園）</t>
  </si>
  <si>
    <t>小計（佐敷）</t>
  </si>
  <si>
    <t>大　　里</t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</si>
  <si>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</si>
  <si>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</si>
  <si>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</si>
  <si>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</si>
  <si>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</si>
  <si>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</si>
  <si>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</si>
  <si>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</si>
  <si>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</si>
  <si>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</si>
  <si>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</si>
  <si>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</si>
  <si>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</si>
  <si>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</si>
  <si>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</si>
  <si>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</si>
  <si>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</si>
  <si>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</si>
  <si>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</si>
  <si>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</si>
  <si>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</si>
  <si>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</si>
  <si>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</si>
  <si>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</si>
  <si>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</si>
  <si>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</si>
  <si>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</si>
  <si>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小計（大里）</t>
  </si>
  <si>
    <t>南城市合計</t>
  </si>
  <si>
    <t>外国人登録人口</t>
  </si>
  <si>
    <r>
      <t>世</t>
    </r>
    <r>
      <rPr>
        <sz val="11"/>
        <color indexed="8"/>
        <rFont val="ＭＳ Ｐゴシック"/>
        <family val="3"/>
      </rPr>
      <t xml:space="preserve">   </t>
    </r>
    <r>
      <rPr>
        <sz val="11"/>
        <color indexed="8"/>
        <rFont val="ＭＳ Ｐゴシック"/>
        <family val="3"/>
      </rPr>
      <t xml:space="preserve"> 帯</t>
    </r>
    <r>
      <rPr>
        <sz val="11"/>
        <color indexed="8"/>
        <rFont val="ＭＳ Ｐゴシック"/>
        <family val="3"/>
      </rPr>
      <t xml:space="preserve">    </t>
    </r>
    <r>
      <rPr>
        <sz val="11"/>
        <color indexed="8"/>
        <rFont val="ＭＳ Ｐゴシック"/>
        <family val="3"/>
      </rPr>
      <t>数</t>
    </r>
  </si>
  <si>
    <t>外国人世帯</t>
  </si>
  <si>
    <t>混合世帯</t>
  </si>
  <si>
    <t>合計</t>
  </si>
  <si>
    <t>親慶原（県営親ケ原団地）</t>
  </si>
  <si>
    <r>
      <t>平成24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月末日</t>
    </r>
  </si>
  <si>
    <r>
      <t>平成24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月末日</t>
    </r>
  </si>
  <si>
    <r>
      <t>平成24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月末日</t>
    </r>
  </si>
  <si>
    <r>
      <t>平成24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月末日</t>
    </r>
  </si>
  <si>
    <r>
      <t>平成24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月末日</t>
    </r>
  </si>
  <si>
    <r>
      <t>平成24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月末日</t>
    </r>
  </si>
  <si>
    <r>
      <t>平成24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月末日</t>
    </r>
  </si>
  <si>
    <t>※外国人住民は含みません。</t>
  </si>
  <si>
    <t>外国人住民人口</t>
  </si>
  <si>
    <r>
      <t>平成24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月末日</t>
    </r>
  </si>
  <si>
    <t>※外国人住民を含みます。</t>
  </si>
  <si>
    <r>
      <t>平成24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月末日</t>
    </r>
  </si>
  <si>
    <r>
      <t>平成24</t>
    </r>
    <r>
      <rPr>
        <sz val="11"/>
        <color indexed="8"/>
        <rFont val="ＭＳ Ｐゴシック"/>
        <family val="3"/>
      </rPr>
      <t>年10月末日</t>
    </r>
  </si>
  <si>
    <r>
      <t>平成24</t>
    </r>
    <r>
      <rPr>
        <sz val="11"/>
        <color indexed="8"/>
        <rFont val="ＭＳ Ｐゴシック"/>
        <family val="3"/>
      </rPr>
      <t>年１１月末日</t>
    </r>
  </si>
  <si>
    <r>
      <t>平成24</t>
    </r>
    <r>
      <rPr>
        <sz val="11"/>
        <color indexed="8"/>
        <rFont val="ＭＳ Ｐゴシック"/>
        <family val="3"/>
      </rPr>
      <t>年１２月末日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</si>
</sst>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"/>
    <numFmt numFmtId="191" formatCode="#,##0_);[Red]\(#,##0\)"/>
    <numFmt numFmtId="192" formatCode="#,##0;[Red]#,##0"/>
    <numFmt numFmtId="193" formatCode="0_);[Red]\(0\)"/>
    <numFmt numFmtId="194" formatCode="&quot;¥&quot;#,##0_);[Red]\(&quot;¥&quot;#,##0\)"/>
  </numFmts>
  <fonts count="46"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85" fontId="6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vertical="center" textRotation="255"/>
    </xf>
    <xf numFmtId="3" fontId="0" fillId="34" borderId="15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5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38" fontId="3" fillId="0" borderId="11" xfId="0" applyNumberFormat="1" applyFont="1" applyFill="1" applyBorder="1" applyAlignment="1">
      <alignment horizontal="right"/>
    </xf>
    <xf numFmtId="38" fontId="3" fillId="0" borderId="13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 indent="2"/>
    </xf>
    <xf numFmtId="0" fontId="3" fillId="0" borderId="17" xfId="0" applyFont="1" applyFill="1" applyBorder="1" applyAlignment="1">
      <alignment horizontal="left" indent="2"/>
    </xf>
    <xf numFmtId="0" fontId="3" fillId="0" borderId="12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34" borderId="15" xfId="0" applyFont="1" applyFill="1" applyBorder="1" applyAlignment="1">
      <alignment horizontal="distributed" vertical="distributed" indent="5"/>
    </xf>
    <xf numFmtId="0" fontId="3" fillId="33" borderId="1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distributed"/>
    </xf>
    <xf numFmtId="0" fontId="0" fillId="34" borderId="20" xfId="0" applyFont="1" applyFill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18" xfId="0" applyFont="1" applyFill="1" applyBorder="1" applyAlignment="1">
      <alignment horizontal="left" indent="2"/>
    </xf>
    <xf numFmtId="0" fontId="3" fillId="0" borderId="17" xfId="0" applyFont="1" applyFill="1" applyBorder="1" applyAlignment="1">
      <alignment horizontal="left" indent="2"/>
    </xf>
    <xf numFmtId="0" fontId="8" fillId="35" borderId="25" xfId="0" applyFont="1" applyFill="1" applyBorder="1" applyAlignment="1">
      <alignment horizontal="center" vertical="center" textRotation="255"/>
    </xf>
    <xf numFmtId="0" fontId="8" fillId="35" borderId="16" xfId="0" applyFont="1" applyFill="1" applyBorder="1" applyAlignment="1">
      <alignment horizontal="center" vertical="center" textRotation="255"/>
    </xf>
    <xf numFmtId="0" fontId="8" fillId="35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left" indent="2"/>
    </xf>
    <xf numFmtId="0" fontId="3" fillId="0" borderId="28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2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185" fontId="6" fillId="0" borderId="11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 textRotation="255"/>
    </xf>
    <xf numFmtId="0" fontId="45" fillId="0" borderId="10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130" workbookViewId="0" topLeftCell="A25">
      <selection activeCell="H1" sqref="H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104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57" t="s">
        <v>1</v>
      </c>
      <c r="F4" s="57"/>
      <c r="G4" s="57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480-D25</f>
        <v>421</v>
      </c>
      <c r="E6" s="21">
        <f>698-E25</f>
        <v>601</v>
      </c>
      <c r="F6" s="21">
        <f>721-F25</f>
        <v>596</v>
      </c>
      <c r="G6" s="7">
        <f>SUM(E6:F6)</f>
        <v>1197</v>
      </c>
    </row>
    <row r="7" spans="1:7" ht="15" customHeight="1">
      <c r="A7" s="46"/>
      <c r="B7" s="43" t="s">
        <v>9</v>
      </c>
      <c r="C7" s="44"/>
      <c r="D7" s="7">
        <v>136</v>
      </c>
      <c r="E7" s="21">
        <v>173</v>
      </c>
      <c r="F7" s="21">
        <v>184</v>
      </c>
      <c r="G7" s="7">
        <f aca="true" t="shared" si="0" ref="G7:G13">SUM(E7:F7)</f>
        <v>357</v>
      </c>
    </row>
    <row r="8" spans="1:7" ht="15" customHeight="1">
      <c r="A8" s="46"/>
      <c r="B8" s="43" t="s">
        <v>10</v>
      </c>
      <c r="C8" s="44"/>
      <c r="D8" s="7">
        <v>91</v>
      </c>
      <c r="E8" s="21">
        <v>115</v>
      </c>
      <c r="F8" s="21">
        <v>117</v>
      </c>
      <c r="G8" s="7">
        <f t="shared" si="0"/>
        <v>232</v>
      </c>
    </row>
    <row r="9" spans="1:7" ht="15" customHeight="1">
      <c r="A9" s="46"/>
      <c r="B9" s="43" t="s">
        <v>11</v>
      </c>
      <c r="C9" s="44"/>
      <c r="D9" s="7">
        <v>317</v>
      </c>
      <c r="E9" s="21">
        <v>415</v>
      </c>
      <c r="F9" s="21">
        <v>454</v>
      </c>
      <c r="G9" s="7">
        <f t="shared" si="0"/>
        <v>869</v>
      </c>
    </row>
    <row r="10" spans="1:7" ht="15" customHeight="1">
      <c r="A10" s="46"/>
      <c r="B10" s="43" t="s">
        <v>12</v>
      </c>
      <c r="C10" s="44"/>
      <c r="D10" s="7">
        <v>87</v>
      </c>
      <c r="E10" s="21">
        <v>110</v>
      </c>
      <c r="F10" s="21">
        <v>109</v>
      </c>
      <c r="G10" s="7">
        <f t="shared" si="0"/>
        <v>219</v>
      </c>
    </row>
    <row r="11" spans="1:7" ht="15" customHeight="1">
      <c r="A11" s="46"/>
      <c r="B11" s="43" t="s">
        <v>13</v>
      </c>
      <c r="C11" s="44"/>
      <c r="D11" s="7">
        <v>80</v>
      </c>
      <c r="E11" s="21">
        <v>110</v>
      </c>
      <c r="F11" s="21">
        <v>96</v>
      </c>
      <c r="G11" s="7">
        <f t="shared" si="0"/>
        <v>206</v>
      </c>
    </row>
    <row r="12" spans="1:7" ht="15" customHeight="1">
      <c r="A12" s="46"/>
      <c r="B12" s="43" t="s">
        <v>14</v>
      </c>
      <c r="C12" s="44"/>
      <c r="D12" s="7">
        <v>80</v>
      </c>
      <c r="E12" s="21">
        <v>115</v>
      </c>
      <c r="F12" s="21">
        <v>120</v>
      </c>
      <c r="G12" s="7">
        <f t="shared" si="0"/>
        <v>235</v>
      </c>
    </row>
    <row r="13" spans="1:7" ht="15" customHeight="1">
      <c r="A13" s="46"/>
      <c r="B13" s="43" t="s">
        <v>15</v>
      </c>
      <c r="C13" s="44"/>
      <c r="D13" s="7">
        <v>327</v>
      </c>
      <c r="E13" s="21">
        <v>460</v>
      </c>
      <c r="F13" s="21">
        <v>475</v>
      </c>
      <c r="G13" s="7">
        <f t="shared" si="0"/>
        <v>935</v>
      </c>
    </row>
    <row r="14" spans="1:7" ht="15" customHeight="1">
      <c r="A14" s="46"/>
      <c r="B14" s="43" t="s">
        <v>16</v>
      </c>
      <c r="C14" s="44"/>
      <c r="D14" s="7">
        <v>167</v>
      </c>
      <c r="E14" s="21">
        <v>275</v>
      </c>
      <c r="F14" s="21">
        <v>231</v>
      </c>
      <c r="G14" s="7">
        <f aca="true" t="shared" si="1" ref="G14:G26">SUM(E14:F14)</f>
        <v>506</v>
      </c>
    </row>
    <row r="15" spans="1:7" ht="15" customHeight="1">
      <c r="A15" s="46"/>
      <c r="B15" s="43" t="s">
        <v>17</v>
      </c>
      <c r="C15" s="44"/>
      <c r="D15" s="7">
        <v>224</v>
      </c>
      <c r="E15" s="21">
        <v>312</v>
      </c>
      <c r="F15" s="21">
        <v>305</v>
      </c>
      <c r="G15" s="7">
        <f t="shared" si="1"/>
        <v>617</v>
      </c>
    </row>
    <row r="16" spans="1:7" ht="15" customHeight="1">
      <c r="A16" s="46"/>
      <c r="B16" s="43" t="s">
        <v>18</v>
      </c>
      <c r="C16" s="44"/>
      <c r="D16" s="7">
        <v>145</v>
      </c>
      <c r="E16" s="21">
        <v>225</v>
      </c>
      <c r="F16" s="21">
        <v>207</v>
      </c>
      <c r="G16" s="7">
        <f t="shared" si="1"/>
        <v>432</v>
      </c>
    </row>
    <row r="17" spans="1:7" ht="15" customHeight="1">
      <c r="A17" s="46"/>
      <c r="B17" s="43" t="s">
        <v>19</v>
      </c>
      <c r="C17" s="44"/>
      <c r="D17" s="7">
        <v>157</v>
      </c>
      <c r="E17" s="21">
        <v>213</v>
      </c>
      <c r="F17" s="21">
        <v>248</v>
      </c>
      <c r="G17" s="7">
        <f t="shared" si="1"/>
        <v>461</v>
      </c>
    </row>
    <row r="18" spans="1:7" ht="15" customHeight="1">
      <c r="A18" s="46"/>
      <c r="B18" s="43" t="s">
        <v>20</v>
      </c>
      <c r="C18" s="44"/>
      <c r="D18" s="7">
        <v>243</v>
      </c>
      <c r="E18" s="21">
        <v>285</v>
      </c>
      <c r="F18" s="21">
        <v>276</v>
      </c>
      <c r="G18" s="7">
        <f t="shared" si="1"/>
        <v>561</v>
      </c>
    </row>
    <row r="19" spans="1:7" ht="15" customHeight="1">
      <c r="A19" s="46"/>
      <c r="B19" s="43" t="s">
        <v>21</v>
      </c>
      <c r="C19" s="44"/>
      <c r="D19" s="7">
        <v>190</v>
      </c>
      <c r="E19" s="21">
        <v>277</v>
      </c>
      <c r="F19" s="21">
        <v>266</v>
      </c>
      <c r="G19" s="7">
        <f t="shared" si="1"/>
        <v>543</v>
      </c>
    </row>
    <row r="20" spans="1:7" ht="15" customHeight="1">
      <c r="A20" s="46"/>
      <c r="B20" s="43" t="s">
        <v>22</v>
      </c>
      <c r="C20" s="44"/>
      <c r="D20" s="7">
        <f>197-D26</f>
        <v>90</v>
      </c>
      <c r="E20" s="7">
        <f>160-E26</f>
        <v>129</v>
      </c>
      <c r="F20" s="7">
        <f>201-F26</f>
        <v>125</v>
      </c>
      <c r="G20" s="7">
        <f t="shared" si="1"/>
        <v>254</v>
      </c>
    </row>
    <row r="21" spans="1:7" ht="15" customHeight="1">
      <c r="A21" s="46"/>
      <c r="B21" s="43" t="s">
        <v>23</v>
      </c>
      <c r="C21" s="44"/>
      <c r="D21" s="7">
        <v>471</v>
      </c>
      <c r="E21" s="21">
        <v>746</v>
      </c>
      <c r="F21" s="21">
        <v>731</v>
      </c>
      <c r="G21" s="7">
        <f t="shared" si="1"/>
        <v>1477</v>
      </c>
    </row>
    <row r="22" spans="1:7" ht="15" customHeight="1">
      <c r="A22" s="46"/>
      <c r="B22" s="43" t="s">
        <v>24</v>
      </c>
      <c r="C22" s="44"/>
      <c r="D22" s="7">
        <v>351</v>
      </c>
      <c r="E22" s="21">
        <v>522</v>
      </c>
      <c r="F22" s="21">
        <v>575</v>
      </c>
      <c r="G22" s="7">
        <f t="shared" si="1"/>
        <v>1097</v>
      </c>
    </row>
    <row r="23" spans="1:7" ht="15" customHeight="1">
      <c r="A23" s="46"/>
      <c r="B23" s="43" t="s">
        <v>25</v>
      </c>
      <c r="C23" s="44"/>
      <c r="D23" s="7">
        <v>396</v>
      </c>
      <c r="E23" s="21">
        <v>576</v>
      </c>
      <c r="F23" s="21">
        <v>509</v>
      </c>
      <c r="G23" s="7">
        <f t="shared" si="1"/>
        <v>1085</v>
      </c>
    </row>
    <row r="24" spans="1:8" ht="15" customHeight="1">
      <c r="A24" s="46"/>
      <c r="B24" s="43" t="s">
        <v>26</v>
      </c>
      <c r="C24" s="44"/>
      <c r="D24" s="7">
        <v>42</v>
      </c>
      <c r="E24" s="21">
        <v>61</v>
      </c>
      <c r="F24" s="21">
        <v>64</v>
      </c>
      <c r="G24" s="7">
        <f t="shared" si="1"/>
        <v>125</v>
      </c>
      <c r="H24" s="2"/>
    </row>
    <row r="25" spans="1:8" ht="15" customHeight="1">
      <c r="A25" s="46"/>
      <c r="B25" s="25" t="s">
        <v>103</v>
      </c>
      <c r="C25" s="26"/>
      <c r="D25" s="8">
        <v>59</v>
      </c>
      <c r="E25" s="27">
        <v>97</v>
      </c>
      <c r="F25" s="27">
        <v>125</v>
      </c>
      <c r="G25" s="7">
        <f t="shared" si="1"/>
        <v>222</v>
      </c>
      <c r="H25" s="2"/>
    </row>
    <row r="26" spans="1:8" ht="15" customHeight="1">
      <c r="A26" s="46"/>
      <c r="B26" s="43" t="s">
        <v>27</v>
      </c>
      <c r="C26" s="44"/>
      <c r="D26" s="8">
        <v>107</v>
      </c>
      <c r="E26" s="8">
        <v>31</v>
      </c>
      <c r="F26" s="8">
        <v>76</v>
      </c>
      <c r="G26" s="8">
        <f t="shared" si="1"/>
        <v>107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4181</v>
      </c>
      <c r="E27" s="9">
        <f>SUM(E6:E26)</f>
        <v>5848</v>
      </c>
      <c r="F27" s="9">
        <f>SUM(F6:F26)</f>
        <v>5889</v>
      </c>
      <c r="G27" s="9">
        <f>SUM(G6:G26)</f>
        <v>11737</v>
      </c>
    </row>
    <row r="28" spans="1:7" ht="15" customHeight="1" thickTop="1">
      <c r="A28" s="45" t="s">
        <v>29</v>
      </c>
      <c r="B28" s="48" t="s">
        <v>30</v>
      </c>
      <c r="C28" s="49"/>
      <c r="D28" s="10">
        <v>263</v>
      </c>
      <c r="E28" s="22">
        <v>413</v>
      </c>
      <c r="F28" s="22">
        <v>366</v>
      </c>
      <c r="G28" s="10">
        <f>SUM(E28:F28)</f>
        <v>779</v>
      </c>
    </row>
    <row r="29" spans="1:7" ht="15" customHeight="1">
      <c r="A29" s="46"/>
      <c r="B29" s="43" t="s">
        <v>31</v>
      </c>
      <c r="C29" s="44"/>
      <c r="D29" s="7">
        <v>104</v>
      </c>
      <c r="E29" s="21">
        <v>141</v>
      </c>
      <c r="F29" s="21">
        <v>128</v>
      </c>
      <c r="G29" s="7">
        <f>SUM(E29:F29)</f>
        <v>269</v>
      </c>
    </row>
    <row r="30" spans="1:7" ht="15" customHeight="1">
      <c r="A30" s="46"/>
      <c r="B30" s="43" t="s">
        <v>32</v>
      </c>
      <c r="C30" s="44"/>
      <c r="D30" s="7">
        <v>77</v>
      </c>
      <c r="E30" s="21">
        <v>109</v>
      </c>
      <c r="F30" s="21">
        <v>93</v>
      </c>
      <c r="G30" s="7">
        <f aca="true" t="shared" si="2" ref="G30:G44">SUM(E30:F30)</f>
        <v>202</v>
      </c>
    </row>
    <row r="31" spans="1:7" ht="15" customHeight="1">
      <c r="A31" s="46"/>
      <c r="B31" s="43" t="s">
        <v>33</v>
      </c>
      <c r="C31" s="44"/>
      <c r="D31" s="7">
        <v>223</v>
      </c>
      <c r="E31" s="21">
        <v>331</v>
      </c>
      <c r="F31" s="21">
        <v>281</v>
      </c>
      <c r="G31" s="7">
        <f t="shared" si="2"/>
        <v>612</v>
      </c>
    </row>
    <row r="32" spans="1:7" ht="15" customHeight="1">
      <c r="A32" s="46"/>
      <c r="B32" s="43" t="s">
        <v>34</v>
      </c>
      <c r="C32" s="44"/>
      <c r="D32" s="7">
        <v>51</v>
      </c>
      <c r="E32" s="21">
        <v>64</v>
      </c>
      <c r="F32" s="21">
        <v>55</v>
      </c>
      <c r="G32" s="7">
        <f t="shared" si="2"/>
        <v>119</v>
      </c>
    </row>
    <row r="33" spans="1:7" ht="15" customHeight="1">
      <c r="A33" s="46"/>
      <c r="B33" s="43" t="s">
        <v>35</v>
      </c>
      <c r="C33" s="44"/>
      <c r="D33" s="7">
        <v>132</v>
      </c>
      <c r="E33" s="21">
        <v>187</v>
      </c>
      <c r="F33" s="21">
        <v>176</v>
      </c>
      <c r="G33" s="7">
        <f t="shared" si="2"/>
        <v>363</v>
      </c>
    </row>
    <row r="34" spans="1:7" ht="15" customHeight="1">
      <c r="A34" s="46"/>
      <c r="B34" s="43" t="s">
        <v>36</v>
      </c>
      <c r="C34" s="44"/>
      <c r="D34" s="7">
        <v>222</v>
      </c>
      <c r="E34" s="21">
        <v>303</v>
      </c>
      <c r="F34" s="21">
        <v>289</v>
      </c>
      <c r="G34" s="7">
        <f t="shared" si="2"/>
        <v>592</v>
      </c>
    </row>
    <row r="35" spans="1:7" ht="15" customHeight="1">
      <c r="A35" s="46"/>
      <c r="B35" s="43" t="s">
        <v>37</v>
      </c>
      <c r="C35" s="44"/>
      <c r="D35" s="7">
        <v>251</v>
      </c>
      <c r="E35" s="21">
        <v>356</v>
      </c>
      <c r="F35" s="21">
        <v>331</v>
      </c>
      <c r="G35" s="7">
        <f t="shared" si="2"/>
        <v>687</v>
      </c>
    </row>
    <row r="36" spans="1:7" ht="15" customHeight="1">
      <c r="A36" s="46"/>
      <c r="B36" s="43" t="s">
        <v>38</v>
      </c>
      <c r="C36" s="44"/>
      <c r="D36" s="7">
        <v>188</v>
      </c>
      <c r="E36" s="21">
        <v>246</v>
      </c>
      <c r="F36" s="21">
        <v>258</v>
      </c>
      <c r="G36" s="7">
        <f t="shared" si="2"/>
        <v>504</v>
      </c>
    </row>
    <row r="37" spans="1:7" ht="15" customHeight="1">
      <c r="A37" s="46"/>
      <c r="B37" s="43" t="s">
        <v>39</v>
      </c>
      <c r="C37" s="44"/>
      <c r="D37" s="7">
        <v>163</v>
      </c>
      <c r="E37" s="21">
        <v>265</v>
      </c>
      <c r="F37" s="21">
        <v>248</v>
      </c>
      <c r="G37" s="7">
        <f t="shared" si="2"/>
        <v>513</v>
      </c>
    </row>
    <row r="38" spans="1:7" ht="15" customHeight="1">
      <c r="A38" s="46"/>
      <c r="B38" s="43" t="s">
        <v>40</v>
      </c>
      <c r="C38" s="44"/>
      <c r="D38" s="7">
        <v>143</v>
      </c>
      <c r="E38" s="21">
        <v>134</v>
      </c>
      <c r="F38" s="21">
        <v>120</v>
      </c>
      <c r="G38" s="7">
        <f t="shared" si="2"/>
        <v>254</v>
      </c>
    </row>
    <row r="39" spans="1:7" ht="15" customHeight="1">
      <c r="A39" s="46"/>
      <c r="B39" s="43" t="s">
        <v>41</v>
      </c>
      <c r="C39" s="44"/>
      <c r="D39" s="7">
        <v>28</v>
      </c>
      <c r="E39" s="21">
        <v>33</v>
      </c>
      <c r="F39" s="21">
        <v>15</v>
      </c>
      <c r="G39" s="7">
        <f t="shared" si="2"/>
        <v>48</v>
      </c>
    </row>
    <row r="40" spans="1:7" ht="15" customHeight="1">
      <c r="A40" s="46"/>
      <c r="B40" s="43" t="s">
        <v>42</v>
      </c>
      <c r="C40" s="44"/>
      <c r="D40" s="7">
        <v>26</v>
      </c>
      <c r="E40" s="21">
        <v>25</v>
      </c>
      <c r="F40" s="21">
        <v>1</v>
      </c>
      <c r="G40" s="7">
        <f t="shared" si="2"/>
        <v>26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7">
        <v>70</v>
      </c>
      <c r="E42" s="21">
        <v>20</v>
      </c>
      <c r="F42" s="21">
        <v>50</v>
      </c>
      <c r="G42" s="7">
        <f t="shared" si="2"/>
        <v>70</v>
      </c>
    </row>
    <row r="43" spans="1:7" ht="15" customHeight="1">
      <c r="A43" s="46"/>
      <c r="B43" s="43" t="s">
        <v>45</v>
      </c>
      <c r="C43" s="44"/>
      <c r="D43" s="7">
        <v>55</v>
      </c>
      <c r="E43" s="21">
        <v>93</v>
      </c>
      <c r="F43" s="21">
        <v>99</v>
      </c>
      <c r="G43" s="7">
        <f t="shared" si="2"/>
        <v>192</v>
      </c>
    </row>
    <row r="44" spans="1:7" ht="15" customHeight="1">
      <c r="A44" s="46"/>
      <c r="B44" s="43" t="s">
        <v>46</v>
      </c>
      <c r="C44" s="44"/>
      <c r="D44" s="7">
        <v>48</v>
      </c>
      <c r="E44" s="21">
        <v>64</v>
      </c>
      <c r="F44" s="21">
        <v>59</v>
      </c>
      <c r="G44" s="7">
        <f t="shared" si="2"/>
        <v>123</v>
      </c>
    </row>
    <row r="45" spans="1:7" ht="15" customHeight="1" thickBot="1">
      <c r="A45" s="47"/>
      <c r="B45" s="30" t="s">
        <v>47</v>
      </c>
      <c r="C45" s="30"/>
      <c r="D45" s="11">
        <f>SUM(D28:D44)</f>
        <v>2044</v>
      </c>
      <c r="E45" s="11">
        <f>SUM(E28:E44)</f>
        <v>2784</v>
      </c>
      <c r="F45" s="11">
        <f>SUM(F28:F44)</f>
        <v>2569</v>
      </c>
      <c r="G45" s="11">
        <f>SUM(G28:G44)</f>
        <v>5353</v>
      </c>
    </row>
    <row r="46" spans="1:7" ht="15" customHeight="1" thickTop="1">
      <c r="A46" s="45" t="s">
        <v>48</v>
      </c>
      <c r="B46" s="51" t="s">
        <v>49</v>
      </c>
      <c r="C46" s="51"/>
      <c r="D46" s="10">
        <v>1046</v>
      </c>
      <c r="E46" s="22">
        <v>1552</v>
      </c>
      <c r="F46" s="22">
        <v>1507</v>
      </c>
      <c r="G46" s="10">
        <f>SUM(E46:F46)</f>
        <v>3059</v>
      </c>
    </row>
    <row r="47" spans="1:7" ht="15" customHeight="1">
      <c r="A47" s="46"/>
      <c r="B47" s="50" t="s">
        <v>50</v>
      </c>
      <c r="C47" s="50"/>
      <c r="D47" s="7">
        <f>184-D63</f>
        <v>114</v>
      </c>
      <c r="E47" s="7">
        <f>157-E63</f>
        <v>142</v>
      </c>
      <c r="F47" s="7">
        <f>191-F63</f>
        <v>136</v>
      </c>
      <c r="G47" s="7">
        <f>SUM(E47:F47)</f>
        <v>278</v>
      </c>
    </row>
    <row r="48" spans="1:7" ht="15" customHeight="1">
      <c r="A48" s="46"/>
      <c r="B48" s="50" t="s">
        <v>51</v>
      </c>
      <c r="C48" s="50"/>
      <c r="D48" s="7">
        <v>330</v>
      </c>
      <c r="E48" s="21">
        <v>473</v>
      </c>
      <c r="F48" s="21">
        <v>445</v>
      </c>
      <c r="G48" s="7">
        <f aca="true" t="shared" si="3" ref="G48:G62">SUM(E48:F48)</f>
        <v>918</v>
      </c>
    </row>
    <row r="49" spans="1:7" ht="15" customHeight="1">
      <c r="A49" s="46"/>
      <c r="B49" s="50" t="s">
        <v>52</v>
      </c>
      <c r="C49" s="50"/>
      <c r="D49" s="7">
        <v>164</v>
      </c>
      <c r="E49" s="21">
        <v>248</v>
      </c>
      <c r="F49" s="21">
        <v>239</v>
      </c>
      <c r="G49" s="7">
        <f t="shared" si="3"/>
        <v>487</v>
      </c>
    </row>
    <row r="50" spans="1:7" ht="15" customHeight="1">
      <c r="A50" s="46"/>
      <c r="B50" s="50" t="s">
        <v>53</v>
      </c>
      <c r="C50" s="50"/>
      <c r="D50" s="7">
        <v>221</v>
      </c>
      <c r="E50" s="21">
        <v>310</v>
      </c>
      <c r="F50" s="21">
        <v>316</v>
      </c>
      <c r="G50" s="7">
        <f t="shared" si="3"/>
        <v>626</v>
      </c>
    </row>
    <row r="51" spans="1:7" ht="15" customHeight="1">
      <c r="A51" s="46"/>
      <c r="B51" s="50" t="s">
        <v>54</v>
      </c>
      <c r="C51" s="50"/>
      <c r="D51" s="7">
        <v>313</v>
      </c>
      <c r="E51" s="21">
        <v>454</v>
      </c>
      <c r="F51" s="21">
        <v>419</v>
      </c>
      <c r="G51" s="7">
        <f t="shared" si="3"/>
        <v>873</v>
      </c>
    </row>
    <row r="52" spans="1:7" ht="15" customHeight="1">
      <c r="A52" s="46"/>
      <c r="B52" s="50" t="s">
        <v>55</v>
      </c>
      <c r="C52" s="50"/>
      <c r="D52" s="7">
        <v>92</v>
      </c>
      <c r="E52" s="21">
        <v>132</v>
      </c>
      <c r="F52" s="21">
        <v>125</v>
      </c>
      <c r="G52" s="7">
        <f t="shared" si="3"/>
        <v>257</v>
      </c>
    </row>
    <row r="53" spans="1:7" ht="15" customHeight="1">
      <c r="A53" s="46"/>
      <c r="B53" s="50" t="s">
        <v>56</v>
      </c>
      <c r="C53" s="50"/>
      <c r="D53" s="7">
        <v>135</v>
      </c>
      <c r="E53" s="21">
        <v>169</v>
      </c>
      <c r="F53" s="21">
        <v>185</v>
      </c>
      <c r="G53" s="7">
        <f t="shared" si="3"/>
        <v>354</v>
      </c>
    </row>
    <row r="54" spans="1:7" ht="15" customHeight="1">
      <c r="A54" s="46"/>
      <c r="B54" s="50" t="s">
        <v>57</v>
      </c>
      <c r="C54" s="50"/>
      <c r="D54" s="7">
        <v>62</v>
      </c>
      <c r="E54" s="21">
        <v>90</v>
      </c>
      <c r="F54" s="21">
        <v>79</v>
      </c>
      <c r="G54" s="7">
        <f t="shared" si="3"/>
        <v>169</v>
      </c>
    </row>
    <row r="55" spans="1:7" ht="15" customHeight="1">
      <c r="A55" s="46"/>
      <c r="B55" s="50" t="s">
        <v>58</v>
      </c>
      <c r="C55" s="50"/>
      <c r="D55" s="7">
        <v>140</v>
      </c>
      <c r="E55" s="21">
        <v>205</v>
      </c>
      <c r="F55" s="21">
        <v>196</v>
      </c>
      <c r="G55" s="7">
        <f t="shared" si="3"/>
        <v>401</v>
      </c>
    </row>
    <row r="56" spans="1:7" ht="15" customHeight="1">
      <c r="A56" s="46"/>
      <c r="B56" s="50" t="s">
        <v>59</v>
      </c>
      <c r="C56" s="50"/>
      <c r="D56" s="7">
        <v>188</v>
      </c>
      <c r="E56" s="21">
        <v>261</v>
      </c>
      <c r="F56" s="21">
        <v>253</v>
      </c>
      <c r="G56" s="7">
        <f t="shared" si="3"/>
        <v>514</v>
      </c>
    </row>
    <row r="57" spans="1:7" ht="15" customHeight="1">
      <c r="A57" s="46"/>
      <c r="B57" s="50" t="s">
        <v>60</v>
      </c>
      <c r="C57" s="50"/>
      <c r="D57" s="7">
        <v>496</v>
      </c>
      <c r="E57" s="21">
        <v>653</v>
      </c>
      <c r="F57" s="21">
        <v>660</v>
      </c>
      <c r="G57" s="7">
        <f t="shared" si="3"/>
        <v>1313</v>
      </c>
    </row>
    <row r="58" spans="1:7" ht="15" customHeight="1">
      <c r="A58" s="46"/>
      <c r="B58" s="50" t="s">
        <v>61</v>
      </c>
      <c r="C58" s="50"/>
      <c r="D58" s="7">
        <v>296</v>
      </c>
      <c r="E58" s="21">
        <v>395</v>
      </c>
      <c r="F58" s="21">
        <v>369</v>
      </c>
      <c r="G58" s="7">
        <f t="shared" si="3"/>
        <v>764</v>
      </c>
    </row>
    <row r="59" spans="1:7" ht="15" customHeight="1">
      <c r="A59" s="46"/>
      <c r="B59" s="50" t="s">
        <v>62</v>
      </c>
      <c r="C59" s="50"/>
      <c r="D59" s="7">
        <v>164</v>
      </c>
      <c r="E59" s="21">
        <v>242</v>
      </c>
      <c r="F59" s="21">
        <v>269</v>
      </c>
      <c r="G59" s="7">
        <f t="shared" si="3"/>
        <v>511</v>
      </c>
    </row>
    <row r="60" spans="1:7" ht="15" customHeight="1">
      <c r="A60" s="46"/>
      <c r="B60" s="50" t="s">
        <v>63</v>
      </c>
      <c r="C60" s="50"/>
      <c r="D60" s="7">
        <v>96</v>
      </c>
      <c r="E60" s="21">
        <v>160</v>
      </c>
      <c r="F60" s="21">
        <v>160</v>
      </c>
      <c r="G60" s="7">
        <f t="shared" si="3"/>
        <v>320</v>
      </c>
    </row>
    <row r="61" spans="1:7" ht="15" customHeight="1">
      <c r="A61" s="46"/>
      <c r="B61" s="50" t="s">
        <v>64</v>
      </c>
      <c r="C61" s="50"/>
      <c r="D61" s="7">
        <v>58</v>
      </c>
      <c r="E61" s="21">
        <v>114</v>
      </c>
      <c r="F61" s="21">
        <v>102</v>
      </c>
      <c r="G61" s="7">
        <f t="shared" si="3"/>
        <v>216</v>
      </c>
    </row>
    <row r="62" spans="1:7" ht="15" customHeight="1">
      <c r="A62" s="46"/>
      <c r="B62" s="50" t="s">
        <v>65</v>
      </c>
      <c r="C62" s="50"/>
      <c r="D62" s="7">
        <v>75</v>
      </c>
      <c r="E62" s="21">
        <v>72</v>
      </c>
      <c r="F62" s="21">
        <v>3</v>
      </c>
      <c r="G62" s="7">
        <f t="shared" si="3"/>
        <v>75</v>
      </c>
    </row>
    <row r="63" spans="1:7" ht="15" customHeight="1">
      <c r="A63" s="46"/>
      <c r="B63" s="50" t="s">
        <v>66</v>
      </c>
      <c r="C63" s="50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47"/>
      <c r="B64" s="30" t="s">
        <v>67</v>
      </c>
      <c r="C64" s="30"/>
      <c r="D64" s="11">
        <f>SUM(D46:D63)</f>
        <v>4060</v>
      </c>
      <c r="E64" s="11">
        <f>SUM(E46:E63)</f>
        <v>5687</v>
      </c>
      <c r="F64" s="11">
        <f>SUM(F46:F63)</f>
        <v>5518</v>
      </c>
      <c r="G64" s="11">
        <f>SUM(G46:G63)</f>
        <v>11205</v>
      </c>
    </row>
    <row r="65" spans="1:7" ht="15" customHeight="1" thickTop="1">
      <c r="A65" s="45" t="s">
        <v>68</v>
      </c>
      <c r="B65" s="48" t="s">
        <v>69</v>
      </c>
      <c r="C65" s="49"/>
      <c r="D65" s="24">
        <v>55</v>
      </c>
      <c r="E65" s="22">
        <v>77</v>
      </c>
      <c r="F65" s="22">
        <v>69</v>
      </c>
      <c r="G65" s="10">
        <f>SUM(E65:F65)</f>
        <v>146</v>
      </c>
    </row>
    <row r="66" spans="1:7" ht="15" customHeight="1">
      <c r="A66" s="46"/>
      <c r="B66" s="43" t="s">
        <v>70</v>
      </c>
      <c r="C66" s="44"/>
      <c r="D66" s="23">
        <v>109</v>
      </c>
      <c r="E66" s="21">
        <v>162</v>
      </c>
      <c r="F66" s="21">
        <v>150</v>
      </c>
      <c r="G66" s="7">
        <f>SUM(E66:F66)</f>
        <v>312</v>
      </c>
    </row>
    <row r="67" spans="1:7" ht="15" customHeight="1">
      <c r="A67" s="46"/>
      <c r="B67" s="43" t="s">
        <v>71</v>
      </c>
      <c r="C67" s="44"/>
      <c r="D67" s="23">
        <v>112</v>
      </c>
      <c r="E67" s="21">
        <v>175</v>
      </c>
      <c r="F67" s="21">
        <v>182</v>
      </c>
      <c r="G67" s="7">
        <f aca="true" t="shared" si="4" ref="G67:G91">SUM(E67:F67)</f>
        <v>357</v>
      </c>
    </row>
    <row r="68" spans="1:7" ht="15" customHeight="1">
      <c r="A68" s="46"/>
      <c r="B68" s="43" t="s">
        <v>72</v>
      </c>
      <c r="C68" s="44"/>
      <c r="D68" s="23">
        <v>193</v>
      </c>
      <c r="E68" s="21">
        <v>294</v>
      </c>
      <c r="F68" s="21">
        <v>256</v>
      </c>
      <c r="G68" s="7">
        <f t="shared" si="4"/>
        <v>550</v>
      </c>
    </row>
    <row r="69" spans="1:7" ht="15" customHeight="1">
      <c r="A69" s="46"/>
      <c r="B69" s="43" t="s">
        <v>73</v>
      </c>
      <c r="C69" s="44"/>
      <c r="D69" s="23">
        <v>153</v>
      </c>
      <c r="E69" s="21">
        <v>231</v>
      </c>
      <c r="F69" s="21">
        <v>220</v>
      </c>
      <c r="G69" s="7">
        <f t="shared" si="4"/>
        <v>451</v>
      </c>
    </row>
    <row r="70" spans="1:7" ht="15" customHeight="1">
      <c r="A70" s="46"/>
      <c r="B70" s="43" t="s">
        <v>74</v>
      </c>
      <c r="C70" s="44"/>
      <c r="D70" s="23">
        <v>125</v>
      </c>
      <c r="E70" s="21">
        <v>152</v>
      </c>
      <c r="F70" s="21">
        <v>145</v>
      </c>
      <c r="G70" s="7">
        <f t="shared" si="4"/>
        <v>297</v>
      </c>
    </row>
    <row r="71" spans="1:7" ht="15" customHeight="1">
      <c r="A71" s="46"/>
      <c r="B71" s="43" t="s">
        <v>75</v>
      </c>
      <c r="C71" s="44"/>
      <c r="D71" s="23">
        <v>154</v>
      </c>
      <c r="E71" s="21">
        <v>238</v>
      </c>
      <c r="F71" s="21">
        <v>208</v>
      </c>
      <c r="G71" s="7">
        <f t="shared" si="4"/>
        <v>446</v>
      </c>
    </row>
    <row r="72" spans="1:7" ht="15" customHeight="1">
      <c r="A72" s="46"/>
      <c r="B72" s="43" t="s">
        <v>76</v>
      </c>
      <c r="C72" s="44"/>
      <c r="D72" s="23">
        <v>173</v>
      </c>
      <c r="E72" s="21">
        <v>280</v>
      </c>
      <c r="F72" s="21">
        <v>285</v>
      </c>
      <c r="G72" s="7">
        <f t="shared" si="4"/>
        <v>565</v>
      </c>
    </row>
    <row r="73" spans="1:7" ht="15" customHeight="1">
      <c r="A73" s="46"/>
      <c r="B73" s="43" t="s">
        <v>77</v>
      </c>
      <c r="C73" s="44"/>
      <c r="D73" s="23">
        <v>208</v>
      </c>
      <c r="E73" s="21">
        <v>348</v>
      </c>
      <c r="F73" s="21">
        <v>315</v>
      </c>
      <c r="G73" s="7">
        <f t="shared" si="4"/>
        <v>663</v>
      </c>
    </row>
    <row r="74" spans="1:7" ht="15" customHeight="1">
      <c r="A74" s="46"/>
      <c r="B74" s="43" t="s">
        <v>78</v>
      </c>
      <c r="C74" s="44"/>
      <c r="D74" s="23">
        <v>184</v>
      </c>
      <c r="E74" s="21">
        <v>274</v>
      </c>
      <c r="F74" s="21">
        <v>288</v>
      </c>
      <c r="G74" s="7">
        <f t="shared" si="4"/>
        <v>562</v>
      </c>
    </row>
    <row r="75" spans="1:7" ht="15" customHeight="1">
      <c r="A75" s="46"/>
      <c r="B75" s="43" t="s">
        <v>79</v>
      </c>
      <c r="C75" s="44"/>
      <c r="D75" s="23">
        <v>97</v>
      </c>
      <c r="E75" s="21">
        <v>156</v>
      </c>
      <c r="F75" s="21">
        <v>144</v>
      </c>
      <c r="G75" s="7">
        <f t="shared" si="4"/>
        <v>300</v>
      </c>
    </row>
    <row r="76" spans="1:7" ht="15" customHeight="1">
      <c r="A76" s="46"/>
      <c r="B76" s="43" t="s">
        <v>80</v>
      </c>
      <c r="C76" s="44"/>
      <c r="D76" s="23">
        <v>60</v>
      </c>
      <c r="E76" s="21">
        <v>102</v>
      </c>
      <c r="F76" s="21">
        <v>87</v>
      </c>
      <c r="G76" s="7">
        <f t="shared" si="4"/>
        <v>189</v>
      </c>
    </row>
    <row r="77" spans="1:7" ht="15" customHeight="1">
      <c r="A77" s="46"/>
      <c r="B77" s="43" t="s">
        <v>81</v>
      </c>
      <c r="C77" s="44"/>
      <c r="D77" s="23">
        <v>130</v>
      </c>
      <c r="E77" s="21">
        <v>193</v>
      </c>
      <c r="F77" s="21">
        <v>189</v>
      </c>
      <c r="G77" s="7">
        <f t="shared" si="4"/>
        <v>382</v>
      </c>
    </row>
    <row r="78" spans="1:7" ht="15" customHeight="1">
      <c r="A78" s="46"/>
      <c r="B78" s="43" t="s">
        <v>82</v>
      </c>
      <c r="C78" s="44"/>
      <c r="D78" s="23">
        <v>320</v>
      </c>
      <c r="E78" s="21">
        <v>477</v>
      </c>
      <c r="F78" s="21">
        <v>493</v>
      </c>
      <c r="G78" s="7">
        <f t="shared" si="4"/>
        <v>970</v>
      </c>
    </row>
    <row r="79" spans="1:7" ht="15" customHeight="1">
      <c r="A79" s="46"/>
      <c r="B79" s="43" t="s">
        <v>83</v>
      </c>
      <c r="C79" s="44"/>
      <c r="D79" s="23">
        <v>692</v>
      </c>
      <c r="E79" s="21">
        <v>993</v>
      </c>
      <c r="F79" s="21">
        <v>1013</v>
      </c>
      <c r="G79" s="7">
        <f t="shared" si="4"/>
        <v>2006</v>
      </c>
    </row>
    <row r="80" spans="1:7" ht="15" customHeight="1">
      <c r="A80" s="46"/>
      <c r="B80" s="43" t="s">
        <v>84</v>
      </c>
      <c r="C80" s="44"/>
      <c r="D80" s="23">
        <v>217</v>
      </c>
      <c r="E80" s="21">
        <v>345</v>
      </c>
      <c r="F80" s="21">
        <v>322</v>
      </c>
      <c r="G80" s="7">
        <f t="shared" si="4"/>
        <v>667</v>
      </c>
    </row>
    <row r="81" spans="1:7" ht="15" customHeight="1">
      <c r="A81" s="46"/>
      <c r="B81" s="43" t="s">
        <v>85</v>
      </c>
      <c r="C81" s="44"/>
      <c r="D81" s="23">
        <v>145</v>
      </c>
      <c r="E81" s="21">
        <v>207</v>
      </c>
      <c r="F81" s="21">
        <v>200</v>
      </c>
      <c r="G81" s="7">
        <f t="shared" si="4"/>
        <v>407</v>
      </c>
    </row>
    <row r="82" spans="1:7" ht="15" customHeight="1">
      <c r="A82" s="46"/>
      <c r="B82" s="43" t="s">
        <v>86</v>
      </c>
      <c r="C82" s="44"/>
      <c r="D82" s="23">
        <v>268</v>
      </c>
      <c r="E82" s="21">
        <v>415</v>
      </c>
      <c r="F82" s="21">
        <v>388</v>
      </c>
      <c r="G82" s="7">
        <f t="shared" si="4"/>
        <v>803</v>
      </c>
    </row>
    <row r="83" spans="1:7" ht="15" customHeight="1">
      <c r="A83" s="46"/>
      <c r="B83" s="43" t="s">
        <v>87</v>
      </c>
      <c r="C83" s="44"/>
      <c r="D83" s="23">
        <v>111</v>
      </c>
      <c r="E83" s="21">
        <v>181</v>
      </c>
      <c r="F83" s="21">
        <v>161</v>
      </c>
      <c r="G83" s="7">
        <f t="shared" si="4"/>
        <v>342</v>
      </c>
    </row>
    <row r="84" spans="1:7" ht="15" customHeight="1">
      <c r="A84" s="46"/>
      <c r="B84" s="43" t="s">
        <v>88</v>
      </c>
      <c r="C84" s="44"/>
      <c r="D84" s="23">
        <v>82</v>
      </c>
      <c r="E84" s="21">
        <v>122</v>
      </c>
      <c r="F84" s="21">
        <v>123</v>
      </c>
      <c r="G84" s="7">
        <f t="shared" si="4"/>
        <v>245</v>
      </c>
    </row>
    <row r="85" spans="1:7" ht="15" customHeight="1">
      <c r="A85" s="46"/>
      <c r="B85" s="43" t="s">
        <v>89</v>
      </c>
      <c r="C85" s="44"/>
      <c r="D85" s="23">
        <v>124</v>
      </c>
      <c r="E85" s="21">
        <v>192</v>
      </c>
      <c r="F85" s="21">
        <v>208</v>
      </c>
      <c r="G85" s="7">
        <f t="shared" si="4"/>
        <v>400</v>
      </c>
    </row>
    <row r="86" spans="1:7" ht="15" customHeight="1">
      <c r="A86" s="46"/>
      <c r="B86" s="43" t="s">
        <v>90</v>
      </c>
      <c r="C86" s="44"/>
      <c r="D86" s="23">
        <v>72</v>
      </c>
      <c r="E86" s="21">
        <v>116</v>
      </c>
      <c r="F86" s="21">
        <v>125</v>
      </c>
      <c r="G86" s="7">
        <f t="shared" si="4"/>
        <v>241</v>
      </c>
    </row>
    <row r="87" spans="1:7" ht="15" customHeight="1">
      <c r="A87" s="46"/>
      <c r="B87" s="43" t="s">
        <v>91</v>
      </c>
      <c r="C87" s="44"/>
      <c r="D87" s="23">
        <v>162</v>
      </c>
      <c r="E87" s="21">
        <v>309</v>
      </c>
      <c r="F87" s="21">
        <v>303</v>
      </c>
      <c r="G87" s="7">
        <f t="shared" si="4"/>
        <v>612</v>
      </c>
    </row>
    <row r="88" spans="1:7" ht="15" customHeight="1">
      <c r="A88" s="46"/>
      <c r="B88" s="43" t="s">
        <v>92</v>
      </c>
      <c r="C88" s="44"/>
      <c r="D88" s="23">
        <v>112</v>
      </c>
      <c r="E88" s="21">
        <v>206</v>
      </c>
      <c r="F88" s="21">
        <v>207</v>
      </c>
      <c r="G88" s="7">
        <f t="shared" si="4"/>
        <v>413</v>
      </c>
    </row>
    <row r="89" spans="1:7" ht="15" customHeight="1">
      <c r="A89" s="46"/>
      <c r="B89" s="43" t="s">
        <v>93</v>
      </c>
      <c r="C89" s="44"/>
      <c r="D89" s="23">
        <v>62</v>
      </c>
      <c r="E89" s="21">
        <v>30</v>
      </c>
      <c r="F89" s="21">
        <v>32</v>
      </c>
      <c r="G89" s="7">
        <f t="shared" si="4"/>
        <v>62</v>
      </c>
    </row>
    <row r="90" spans="1:7" ht="15" customHeight="1">
      <c r="A90" s="46"/>
      <c r="B90" s="43" t="s">
        <v>94</v>
      </c>
      <c r="C90" s="44"/>
      <c r="D90" s="23">
        <v>100</v>
      </c>
      <c r="E90" s="21">
        <v>34</v>
      </c>
      <c r="F90" s="21">
        <v>66</v>
      </c>
      <c r="G90" s="7">
        <f t="shared" si="4"/>
        <v>100</v>
      </c>
    </row>
    <row r="91" spans="1:7" ht="15" customHeight="1">
      <c r="A91" s="46"/>
      <c r="B91" s="43" t="s">
        <v>95</v>
      </c>
      <c r="C91" s="44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4273</v>
      </c>
      <c r="E92" s="11">
        <f>SUM(E65:E91)</f>
        <v>6341</v>
      </c>
      <c r="F92" s="11">
        <f>SUM(F65:F91)</f>
        <v>6200</v>
      </c>
      <c r="G92" s="11">
        <f>SUM(G65:G91)</f>
        <v>12541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14558</v>
      </c>
      <c r="E93" s="13">
        <f>SUM(E6:E26,E28:E44,E46:E63,E65:E91)</f>
        <v>20660</v>
      </c>
      <c r="F93" s="13">
        <f>SUM(F6:F26,F28:F44,F46:F63,F65:F91)</f>
        <v>20176</v>
      </c>
      <c r="G93" s="13">
        <f>SUM(G6:G26,G28:G44,G46:G63,G65:G91)</f>
        <v>40836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33" t="s">
        <v>98</v>
      </c>
      <c r="C97" s="33"/>
      <c r="D97" s="33"/>
      <c r="E97" s="33"/>
      <c r="F97" s="33"/>
      <c r="G97" s="33"/>
    </row>
    <row r="98" spans="2:7" ht="15" customHeight="1">
      <c r="B98" s="34"/>
      <c r="C98" s="34"/>
      <c r="D98" s="34"/>
      <c r="E98" s="34"/>
      <c r="F98" s="34"/>
      <c r="G98" s="34"/>
    </row>
    <row r="99" spans="1:7" ht="15" customHeight="1">
      <c r="A99" s="14"/>
      <c r="B99" s="35" t="s">
        <v>99</v>
      </c>
      <c r="C99" s="36"/>
      <c r="D99" s="37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38" t="s">
        <v>100</v>
      </c>
      <c r="C100" s="38"/>
      <c r="D100" s="17">
        <v>36</v>
      </c>
      <c r="E100" s="39"/>
      <c r="F100" s="39"/>
      <c r="G100" s="39"/>
    </row>
    <row r="101" spans="1:7" ht="15" customHeight="1" thickBot="1">
      <c r="A101" s="16"/>
      <c r="B101" s="41" t="s">
        <v>101</v>
      </c>
      <c r="C101" s="41"/>
      <c r="D101" s="18">
        <v>61</v>
      </c>
      <c r="E101" s="42"/>
      <c r="F101" s="42"/>
      <c r="G101" s="40"/>
    </row>
    <row r="102" spans="1:7" ht="15" customHeight="1" thickBot="1" thickTop="1">
      <c r="A102" s="19"/>
      <c r="B102" s="29" t="s">
        <v>102</v>
      </c>
      <c r="C102" s="29"/>
      <c r="D102" s="19">
        <f>SUM(D100:D101)</f>
        <v>97</v>
      </c>
      <c r="E102" s="19">
        <v>49</v>
      </c>
      <c r="F102" s="19">
        <v>67</v>
      </c>
      <c r="G102" s="19">
        <f>SUM(E102:F102)</f>
        <v>116</v>
      </c>
    </row>
    <row r="103" ht="14.25" thickTop="1"/>
  </sheetData>
  <sheetProtection sheet="1"/>
  <mergeCells count="104">
    <mergeCell ref="B16:C16"/>
    <mergeCell ref="B17:C17"/>
    <mergeCell ref="F1:G1"/>
    <mergeCell ref="A2:G3"/>
    <mergeCell ref="B4:C4"/>
    <mergeCell ref="E4:G4"/>
    <mergeCell ref="B10:C10"/>
    <mergeCell ref="B11:C11"/>
    <mergeCell ref="B5:C5"/>
    <mergeCell ref="A6:A27"/>
    <mergeCell ref="B12:C12"/>
    <mergeCell ref="B13:C13"/>
    <mergeCell ref="B14:C14"/>
    <mergeCell ref="B15:C15"/>
    <mergeCell ref="B6:C6"/>
    <mergeCell ref="B7:C7"/>
    <mergeCell ref="B8:C8"/>
    <mergeCell ref="B9:C9"/>
    <mergeCell ref="B34:C34"/>
    <mergeCell ref="B35:C35"/>
    <mergeCell ref="B18:C18"/>
    <mergeCell ref="B19:C19"/>
    <mergeCell ref="B20:C20"/>
    <mergeCell ref="B21:C21"/>
    <mergeCell ref="B24:C24"/>
    <mergeCell ref="B26:C26"/>
    <mergeCell ref="B22:C22"/>
    <mergeCell ref="B23:C23"/>
    <mergeCell ref="B42:C42"/>
    <mergeCell ref="B43:C43"/>
    <mergeCell ref="B27:C27"/>
    <mergeCell ref="A28:A45"/>
    <mergeCell ref="B28:C28"/>
    <mergeCell ref="B29:C29"/>
    <mergeCell ref="B30:C30"/>
    <mergeCell ref="B31:C31"/>
    <mergeCell ref="B32:C32"/>
    <mergeCell ref="B33:C33"/>
    <mergeCell ref="B36:C36"/>
    <mergeCell ref="B37:C37"/>
    <mergeCell ref="B38:C38"/>
    <mergeCell ref="B39:C39"/>
    <mergeCell ref="B40:C40"/>
    <mergeCell ref="B41:C41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72:C72"/>
    <mergeCell ref="B73:C73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0:C70"/>
    <mergeCell ref="B71:C71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90:C90"/>
    <mergeCell ref="B91:C91"/>
    <mergeCell ref="B82:C82"/>
    <mergeCell ref="B83:C83"/>
    <mergeCell ref="B86:C86"/>
    <mergeCell ref="B87:C87"/>
    <mergeCell ref="B88:C88"/>
    <mergeCell ref="B89:C89"/>
    <mergeCell ref="B80:C80"/>
    <mergeCell ref="B81:C81"/>
    <mergeCell ref="B84:C84"/>
    <mergeCell ref="B85:C85"/>
    <mergeCell ref="B102:C102"/>
    <mergeCell ref="B92:C92"/>
    <mergeCell ref="B93:C93"/>
    <mergeCell ref="B97:G98"/>
    <mergeCell ref="B99:D99"/>
    <mergeCell ref="B100:C100"/>
    <mergeCell ref="G100:G101"/>
    <mergeCell ref="B101:C101"/>
    <mergeCell ref="E100:E101"/>
    <mergeCell ref="F100:F101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95"/>
  <sheetViews>
    <sheetView zoomScale="130" zoomScaleNormal="130" zoomScaleSheetLayoutView="130" workbookViewId="0" topLeftCell="A28">
      <selection activeCell="G93" sqref="G93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116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60" t="s">
        <v>114</v>
      </c>
      <c r="F4" s="60"/>
      <c r="G4" s="60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v>427</v>
      </c>
      <c r="E6" s="21">
        <f>690-E25</f>
        <v>596</v>
      </c>
      <c r="F6" s="21">
        <v>592</v>
      </c>
      <c r="G6" s="7">
        <f>SUM(E6:F6)</f>
        <v>1188</v>
      </c>
    </row>
    <row r="7" spans="1:7" ht="15" customHeight="1">
      <c r="A7" s="46"/>
      <c r="B7" s="43" t="s">
        <v>9</v>
      </c>
      <c r="C7" s="44"/>
      <c r="D7" s="21">
        <v>142</v>
      </c>
      <c r="E7" s="21">
        <v>181</v>
      </c>
      <c r="F7" s="21">
        <v>191</v>
      </c>
      <c r="G7" s="7">
        <f>SUM(E7:F7)</f>
        <v>372</v>
      </c>
    </row>
    <row r="8" spans="1:7" ht="15" customHeight="1">
      <c r="A8" s="46"/>
      <c r="B8" s="43" t="s">
        <v>10</v>
      </c>
      <c r="C8" s="44"/>
      <c r="D8" s="21">
        <v>91</v>
      </c>
      <c r="E8" s="21">
        <v>120</v>
      </c>
      <c r="F8" s="21">
        <v>113</v>
      </c>
      <c r="G8" s="7">
        <f aca="true" t="shared" si="0" ref="G8:G13">SUM(E8:F8)</f>
        <v>233</v>
      </c>
    </row>
    <row r="9" spans="1:7" ht="15" customHeight="1">
      <c r="A9" s="46"/>
      <c r="B9" s="43" t="s">
        <v>11</v>
      </c>
      <c r="C9" s="44"/>
      <c r="D9" s="7">
        <v>324</v>
      </c>
      <c r="E9" s="21">
        <v>413</v>
      </c>
      <c r="F9" s="21">
        <v>453</v>
      </c>
      <c r="G9" s="7">
        <f t="shared" si="0"/>
        <v>866</v>
      </c>
    </row>
    <row r="10" spans="1:7" ht="15" customHeight="1">
      <c r="A10" s="46"/>
      <c r="B10" s="43" t="s">
        <v>12</v>
      </c>
      <c r="C10" s="44"/>
      <c r="D10" s="21">
        <v>89</v>
      </c>
      <c r="E10" s="21">
        <v>116</v>
      </c>
      <c r="F10" s="21">
        <v>111</v>
      </c>
      <c r="G10" s="7">
        <f t="shared" si="0"/>
        <v>227</v>
      </c>
    </row>
    <row r="11" spans="1:7" ht="15" customHeight="1">
      <c r="A11" s="46"/>
      <c r="B11" s="43" t="s">
        <v>13</v>
      </c>
      <c r="C11" s="44"/>
      <c r="D11" s="21">
        <v>81</v>
      </c>
      <c r="E11" s="21">
        <v>109</v>
      </c>
      <c r="F11" s="21">
        <v>100</v>
      </c>
      <c r="G11" s="7">
        <f t="shared" si="0"/>
        <v>209</v>
      </c>
    </row>
    <row r="12" spans="1:7" ht="15" customHeight="1">
      <c r="A12" s="46"/>
      <c r="B12" s="43" t="s">
        <v>14</v>
      </c>
      <c r="C12" s="44"/>
      <c r="D12" s="21">
        <v>77</v>
      </c>
      <c r="E12" s="21">
        <v>112</v>
      </c>
      <c r="F12" s="21">
        <v>116</v>
      </c>
      <c r="G12" s="7">
        <f t="shared" si="0"/>
        <v>228</v>
      </c>
    </row>
    <row r="13" spans="1:7" ht="15" customHeight="1">
      <c r="A13" s="46"/>
      <c r="B13" s="43" t="s">
        <v>15</v>
      </c>
      <c r="C13" s="44"/>
      <c r="D13" s="21">
        <v>337</v>
      </c>
      <c r="E13" s="21">
        <v>474</v>
      </c>
      <c r="F13" s="21">
        <v>483</v>
      </c>
      <c r="G13" s="7">
        <f t="shared" si="0"/>
        <v>957</v>
      </c>
    </row>
    <row r="14" spans="1:7" ht="15" customHeight="1">
      <c r="A14" s="46"/>
      <c r="B14" s="43" t="s">
        <v>16</v>
      </c>
      <c r="C14" s="44"/>
      <c r="D14" s="21">
        <v>182</v>
      </c>
      <c r="E14" s="21">
        <v>284</v>
      </c>
      <c r="F14" s="21">
        <v>249</v>
      </c>
      <c r="G14" s="7">
        <f aca="true" t="shared" si="1" ref="G14:G26">SUM(E14:F14)</f>
        <v>533</v>
      </c>
    </row>
    <row r="15" spans="1:7" ht="15" customHeight="1">
      <c r="A15" s="46"/>
      <c r="B15" s="43" t="s">
        <v>17</v>
      </c>
      <c r="C15" s="44"/>
      <c r="D15" s="21">
        <v>226</v>
      </c>
      <c r="E15" s="21">
        <v>295</v>
      </c>
      <c r="F15" s="21">
        <v>289</v>
      </c>
      <c r="G15" s="7">
        <f t="shared" si="1"/>
        <v>584</v>
      </c>
    </row>
    <row r="16" spans="1:7" ht="15" customHeight="1">
      <c r="A16" s="46"/>
      <c r="B16" s="43" t="s">
        <v>18</v>
      </c>
      <c r="C16" s="44"/>
      <c r="D16" s="21">
        <v>153</v>
      </c>
      <c r="E16" s="21">
        <v>236</v>
      </c>
      <c r="F16" s="21">
        <v>217</v>
      </c>
      <c r="G16" s="7">
        <f t="shared" si="1"/>
        <v>453</v>
      </c>
    </row>
    <row r="17" spans="1:7" ht="15" customHeight="1">
      <c r="A17" s="46"/>
      <c r="B17" s="43" t="s">
        <v>19</v>
      </c>
      <c r="C17" s="44"/>
      <c r="D17" s="21">
        <v>161</v>
      </c>
      <c r="E17" s="21">
        <v>214</v>
      </c>
      <c r="F17" s="21">
        <v>247</v>
      </c>
      <c r="G17" s="7">
        <f t="shared" si="1"/>
        <v>461</v>
      </c>
    </row>
    <row r="18" spans="1:7" ht="15" customHeight="1">
      <c r="A18" s="46"/>
      <c r="B18" s="43" t="s">
        <v>20</v>
      </c>
      <c r="C18" s="44"/>
      <c r="D18" s="21">
        <v>252</v>
      </c>
      <c r="E18" s="21">
        <v>301</v>
      </c>
      <c r="F18" s="21">
        <v>288</v>
      </c>
      <c r="G18" s="7">
        <f t="shared" si="1"/>
        <v>589</v>
      </c>
    </row>
    <row r="19" spans="1:7" ht="15" customHeight="1">
      <c r="A19" s="46"/>
      <c r="B19" s="43" t="s">
        <v>21</v>
      </c>
      <c r="C19" s="44"/>
      <c r="D19" s="21">
        <v>190</v>
      </c>
      <c r="E19" s="21">
        <v>277</v>
      </c>
      <c r="F19" s="21">
        <v>262</v>
      </c>
      <c r="G19" s="7">
        <f t="shared" si="1"/>
        <v>539</v>
      </c>
    </row>
    <row r="20" spans="1:7" ht="15" customHeight="1">
      <c r="A20" s="46"/>
      <c r="B20" s="43" t="s">
        <v>22</v>
      </c>
      <c r="C20" s="44"/>
      <c r="D20" s="7">
        <f>199-D26</f>
        <v>92</v>
      </c>
      <c r="E20" s="7">
        <f>159-E26</f>
        <v>128</v>
      </c>
      <c r="F20" s="7">
        <f>201-F26</f>
        <v>125</v>
      </c>
      <c r="G20" s="7">
        <f t="shared" si="1"/>
        <v>253</v>
      </c>
    </row>
    <row r="21" spans="1:7" ht="15" customHeight="1">
      <c r="A21" s="46"/>
      <c r="B21" s="43" t="s">
        <v>23</v>
      </c>
      <c r="C21" s="44"/>
      <c r="D21" s="21">
        <v>503</v>
      </c>
      <c r="E21" s="21">
        <v>783</v>
      </c>
      <c r="F21" s="21">
        <v>777</v>
      </c>
      <c r="G21" s="7">
        <f t="shared" si="1"/>
        <v>1560</v>
      </c>
    </row>
    <row r="22" spans="1:7" ht="15" customHeight="1">
      <c r="A22" s="46"/>
      <c r="B22" s="43" t="s">
        <v>24</v>
      </c>
      <c r="C22" s="44"/>
      <c r="D22" s="21">
        <v>357</v>
      </c>
      <c r="E22" s="21">
        <v>529</v>
      </c>
      <c r="F22" s="21">
        <v>569</v>
      </c>
      <c r="G22" s="7">
        <f t="shared" si="1"/>
        <v>1098</v>
      </c>
    </row>
    <row r="23" spans="1:7" ht="15" customHeight="1">
      <c r="A23" s="46"/>
      <c r="B23" s="43" t="s">
        <v>25</v>
      </c>
      <c r="C23" s="44"/>
      <c r="D23" s="21">
        <v>402</v>
      </c>
      <c r="E23" s="21">
        <v>577</v>
      </c>
      <c r="F23" s="21">
        <v>520</v>
      </c>
      <c r="G23" s="7">
        <f t="shared" si="1"/>
        <v>1097</v>
      </c>
    </row>
    <row r="24" spans="1:8" ht="15" customHeight="1">
      <c r="A24" s="46"/>
      <c r="B24" s="43" t="s">
        <v>26</v>
      </c>
      <c r="C24" s="44"/>
      <c r="D24" s="21">
        <v>44</v>
      </c>
      <c r="E24" s="21">
        <v>60</v>
      </c>
      <c r="F24" s="21">
        <v>66</v>
      </c>
      <c r="G24" s="7">
        <f t="shared" si="1"/>
        <v>126</v>
      </c>
      <c r="H24" s="2"/>
    </row>
    <row r="25" spans="1:8" ht="15" customHeight="1">
      <c r="A25" s="46"/>
      <c r="B25" s="25" t="s">
        <v>103</v>
      </c>
      <c r="C25" s="26"/>
      <c r="D25" s="8">
        <v>55</v>
      </c>
      <c r="E25" s="27">
        <v>94</v>
      </c>
      <c r="F25" s="27">
        <v>116</v>
      </c>
      <c r="G25" s="7">
        <f t="shared" si="1"/>
        <v>210</v>
      </c>
      <c r="H25" s="2"/>
    </row>
    <row r="26" spans="1:8" ht="15" customHeight="1">
      <c r="A26" s="46"/>
      <c r="B26" s="43" t="s">
        <v>27</v>
      </c>
      <c r="C26" s="44"/>
      <c r="D26" s="8">
        <v>107</v>
      </c>
      <c r="E26" s="8">
        <v>31</v>
      </c>
      <c r="F26" s="8">
        <v>76</v>
      </c>
      <c r="G26" s="8">
        <f t="shared" si="1"/>
        <v>107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4292</v>
      </c>
      <c r="E27" s="9">
        <f>SUM(E6:E26)</f>
        <v>5930</v>
      </c>
      <c r="F27" s="9">
        <f>SUM(F6:F26)</f>
        <v>5960</v>
      </c>
      <c r="G27" s="9">
        <f>SUM(G6:G26)</f>
        <v>11890</v>
      </c>
    </row>
    <row r="28" spans="1:7" ht="15" customHeight="1" thickTop="1">
      <c r="A28" s="45" t="s">
        <v>29</v>
      </c>
      <c r="B28" s="48" t="s">
        <v>30</v>
      </c>
      <c r="C28" s="49"/>
      <c r="D28" s="22">
        <v>268</v>
      </c>
      <c r="E28" s="22">
        <v>408</v>
      </c>
      <c r="F28" s="22">
        <v>361</v>
      </c>
      <c r="G28" s="10">
        <f>SUM(E28:F28)</f>
        <v>769</v>
      </c>
    </row>
    <row r="29" spans="1:7" ht="15" customHeight="1">
      <c r="A29" s="46"/>
      <c r="B29" s="43" t="s">
        <v>31</v>
      </c>
      <c r="C29" s="44"/>
      <c r="D29" s="21">
        <v>105</v>
      </c>
      <c r="E29" s="21">
        <v>139</v>
      </c>
      <c r="F29" s="21">
        <v>127</v>
      </c>
      <c r="G29" s="7">
        <f>SUM(E29:F29)</f>
        <v>266</v>
      </c>
    </row>
    <row r="30" spans="1:7" ht="15" customHeight="1">
      <c r="A30" s="46"/>
      <c r="B30" s="43" t="s">
        <v>32</v>
      </c>
      <c r="C30" s="44"/>
      <c r="D30" s="21">
        <v>76</v>
      </c>
      <c r="E30" s="21">
        <v>110</v>
      </c>
      <c r="F30" s="21">
        <v>92</v>
      </c>
      <c r="G30" s="7">
        <f aca="true" t="shared" si="2" ref="G30:G44">SUM(E30:F30)</f>
        <v>202</v>
      </c>
    </row>
    <row r="31" spans="1:7" ht="15" customHeight="1">
      <c r="A31" s="46"/>
      <c r="B31" s="43" t="s">
        <v>33</v>
      </c>
      <c r="C31" s="44"/>
      <c r="D31" s="21">
        <v>227</v>
      </c>
      <c r="E31" s="21">
        <v>335</v>
      </c>
      <c r="F31" s="21">
        <v>285</v>
      </c>
      <c r="G31" s="7">
        <f t="shared" si="2"/>
        <v>620</v>
      </c>
    </row>
    <row r="32" spans="1:7" ht="15" customHeight="1">
      <c r="A32" s="46"/>
      <c r="B32" s="43" t="s">
        <v>34</v>
      </c>
      <c r="C32" s="44"/>
      <c r="D32" s="21">
        <v>52</v>
      </c>
      <c r="E32" s="21">
        <v>61</v>
      </c>
      <c r="F32" s="21">
        <v>56</v>
      </c>
      <c r="G32" s="7">
        <f t="shared" si="2"/>
        <v>117</v>
      </c>
    </row>
    <row r="33" spans="1:7" ht="15" customHeight="1">
      <c r="A33" s="46"/>
      <c r="B33" s="43" t="s">
        <v>35</v>
      </c>
      <c r="C33" s="44"/>
      <c r="D33" s="21">
        <v>138</v>
      </c>
      <c r="E33" s="21">
        <v>188</v>
      </c>
      <c r="F33" s="21">
        <v>177</v>
      </c>
      <c r="G33" s="7">
        <f t="shared" si="2"/>
        <v>365</v>
      </c>
    </row>
    <row r="34" spans="1:7" ht="15" customHeight="1">
      <c r="A34" s="46"/>
      <c r="B34" s="43" t="s">
        <v>36</v>
      </c>
      <c r="C34" s="44"/>
      <c r="D34" s="21">
        <v>219</v>
      </c>
      <c r="E34" s="21">
        <v>301</v>
      </c>
      <c r="F34" s="21">
        <v>284</v>
      </c>
      <c r="G34" s="7">
        <f t="shared" si="2"/>
        <v>585</v>
      </c>
    </row>
    <row r="35" spans="1:7" ht="15" customHeight="1">
      <c r="A35" s="46"/>
      <c r="B35" s="43" t="s">
        <v>37</v>
      </c>
      <c r="C35" s="44"/>
      <c r="D35" s="21">
        <v>250</v>
      </c>
      <c r="E35" s="21">
        <v>348</v>
      </c>
      <c r="F35" s="21">
        <v>327</v>
      </c>
      <c r="G35" s="7">
        <f t="shared" si="2"/>
        <v>675</v>
      </c>
    </row>
    <row r="36" spans="1:7" ht="15" customHeight="1">
      <c r="A36" s="46"/>
      <c r="B36" s="43" t="s">
        <v>38</v>
      </c>
      <c r="C36" s="44"/>
      <c r="D36" s="21">
        <v>183</v>
      </c>
      <c r="E36" s="21">
        <v>240</v>
      </c>
      <c r="F36" s="21">
        <v>248</v>
      </c>
      <c r="G36" s="7">
        <f t="shared" si="2"/>
        <v>488</v>
      </c>
    </row>
    <row r="37" spans="1:7" ht="15" customHeight="1">
      <c r="A37" s="46"/>
      <c r="B37" s="43" t="s">
        <v>39</v>
      </c>
      <c r="C37" s="44"/>
      <c r="D37" s="21">
        <v>170</v>
      </c>
      <c r="E37" s="21">
        <v>270</v>
      </c>
      <c r="F37" s="21">
        <v>255</v>
      </c>
      <c r="G37" s="7">
        <f t="shared" si="2"/>
        <v>525</v>
      </c>
    </row>
    <row r="38" spans="1:7" ht="15" customHeight="1">
      <c r="A38" s="46"/>
      <c r="B38" s="43" t="s">
        <v>40</v>
      </c>
      <c r="C38" s="44"/>
      <c r="D38" s="21">
        <v>147</v>
      </c>
      <c r="E38" s="21">
        <v>141</v>
      </c>
      <c r="F38" s="21">
        <v>132</v>
      </c>
      <c r="G38" s="7">
        <f t="shared" si="2"/>
        <v>273</v>
      </c>
    </row>
    <row r="39" spans="1:7" ht="15" customHeight="1">
      <c r="A39" s="46"/>
      <c r="B39" s="43" t="s">
        <v>41</v>
      </c>
      <c r="C39" s="44"/>
      <c r="D39" s="21">
        <v>36</v>
      </c>
      <c r="E39" s="21">
        <v>40</v>
      </c>
      <c r="F39" s="21">
        <v>21</v>
      </c>
      <c r="G39" s="7">
        <f t="shared" si="2"/>
        <v>61</v>
      </c>
    </row>
    <row r="40" spans="1:7" ht="15" customHeight="1">
      <c r="A40" s="46"/>
      <c r="B40" s="43" t="s">
        <v>42</v>
      </c>
      <c r="C40" s="44"/>
      <c r="D40" s="21">
        <v>28</v>
      </c>
      <c r="E40" s="21">
        <v>26</v>
      </c>
      <c r="F40" s="21">
        <v>2</v>
      </c>
      <c r="G40" s="7">
        <f t="shared" si="2"/>
        <v>28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21">
        <v>69</v>
      </c>
      <c r="E42" s="21">
        <v>19</v>
      </c>
      <c r="F42" s="21">
        <v>50</v>
      </c>
      <c r="G42" s="7">
        <f t="shared" si="2"/>
        <v>69</v>
      </c>
    </row>
    <row r="43" spans="1:7" ht="15" customHeight="1">
      <c r="A43" s="46"/>
      <c r="B43" s="43" t="s">
        <v>45</v>
      </c>
      <c r="C43" s="44"/>
      <c r="D43" s="21">
        <v>54</v>
      </c>
      <c r="E43" s="21">
        <v>88</v>
      </c>
      <c r="F43" s="21">
        <v>96</v>
      </c>
      <c r="G43" s="7">
        <f t="shared" si="2"/>
        <v>184</v>
      </c>
    </row>
    <row r="44" spans="1:7" ht="15" customHeight="1">
      <c r="A44" s="46"/>
      <c r="B44" s="43" t="s">
        <v>46</v>
      </c>
      <c r="C44" s="44"/>
      <c r="D44" s="21">
        <v>51</v>
      </c>
      <c r="E44" s="21">
        <v>73</v>
      </c>
      <c r="F44" s="21">
        <v>63</v>
      </c>
      <c r="G44" s="7">
        <f t="shared" si="2"/>
        <v>136</v>
      </c>
    </row>
    <row r="45" spans="1:7" ht="15" customHeight="1" thickBot="1">
      <c r="A45" s="47"/>
      <c r="B45" s="30" t="s">
        <v>47</v>
      </c>
      <c r="C45" s="30"/>
      <c r="D45" s="11">
        <f>SUM(D28:D44)</f>
        <v>2073</v>
      </c>
      <c r="E45" s="11">
        <f>SUM(E28:E44)</f>
        <v>2787</v>
      </c>
      <c r="F45" s="11">
        <f>SUM(F28:F44)</f>
        <v>2576</v>
      </c>
      <c r="G45" s="11">
        <f>SUM(G28:G44)</f>
        <v>5363</v>
      </c>
    </row>
    <row r="46" spans="1:7" ht="15" customHeight="1" thickTop="1">
      <c r="A46" s="45" t="s">
        <v>48</v>
      </c>
      <c r="B46" s="51" t="s">
        <v>49</v>
      </c>
      <c r="C46" s="51"/>
      <c r="D46" s="22">
        <v>1058</v>
      </c>
      <c r="E46" s="22">
        <v>1536</v>
      </c>
      <c r="F46" s="22">
        <v>1511</v>
      </c>
      <c r="G46" s="10">
        <f>SUM(E46:F46)</f>
        <v>3047</v>
      </c>
    </row>
    <row r="47" spans="1:7" ht="15" customHeight="1">
      <c r="A47" s="46"/>
      <c r="B47" s="50" t="s">
        <v>50</v>
      </c>
      <c r="C47" s="50"/>
      <c r="D47" s="7">
        <f>186-D63</f>
        <v>116</v>
      </c>
      <c r="E47" s="7">
        <f>159-E63</f>
        <v>144</v>
      </c>
      <c r="F47" s="7">
        <f>198-F63</f>
        <v>143</v>
      </c>
      <c r="G47" s="7">
        <f>SUM(E47:F47)</f>
        <v>287</v>
      </c>
    </row>
    <row r="48" spans="1:7" ht="15" customHeight="1">
      <c r="A48" s="46"/>
      <c r="B48" s="50" t="s">
        <v>51</v>
      </c>
      <c r="C48" s="50"/>
      <c r="D48" s="21">
        <v>321</v>
      </c>
      <c r="E48" s="21">
        <v>450</v>
      </c>
      <c r="F48" s="21">
        <v>429</v>
      </c>
      <c r="G48" s="7">
        <f aca="true" t="shared" si="3" ref="G48:G62">SUM(E48:F48)</f>
        <v>879</v>
      </c>
    </row>
    <row r="49" spans="1:7" ht="15" customHeight="1">
      <c r="A49" s="46"/>
      <c r="B49" s="50" t="s">
        <v>52</v>
      </c>
      <c r="C49" s="50"/>
      <c r="D49" s="21">
        <v>162</v>
      </c>
      <c r="E49" s="21">
        <v>247</v>
      </c>
      <c r="F49" s="21">
        <v>238</v>
      </c>
      <c r="G49" s="7">
        <f t="shared" si="3"/>
        <v>485</v>
      </c>
    </row>
    <row r="50" spans="1:7" ht="15" customHeight="1">
      <c r="A50" s="46"/>
      <c r="B50" s="50" t="s">
        <v>53</v>
      </c>
      <c r="C50" s="50"/>
      <c r="D50" s="21">
        <v>223</v>
      </c>
      <c r="E50" s="21">
        <v>307</v>
      </c>
      <c r="F50" s="21">
        <v>323</v>
      </c>
      <c r="G50" s="7">
        <f t="shared" si="3"/>
        <v>630</v>
      </c>
    </row>
    <row r="51" spans="1:7" ht="15" customHeight="1">
      <c r="A51" s="46"/>
      <c r="B51" s="50" t="s">
        <v>54</v>
      </c>
      <c r="C51" s="50"/>
      <c r="D51" s="21">
        <v>315</v>
      </c>
      <c r="E51" s="21">
        <v>463</v>
      </c>
      <c r="F51" s="21">
        <v>424</v>
      </c>
      <c r="G51" s="7">
        <f t="shared" si="3"/>
        <v>887</v>
      </c>
    </row>
    <row r="52" spans="1:7" ht="15" customHeight="1">
      <c r="A52" s="46"/>
      <c r="B52" s="50" t="s">
        <v>55</v>
      </c>
      <c r="C52" s="50"/>
      <c r="D52" s="21">
        <v>95</v>
      </c>
      <c r="E52" s="21">
        <v>135</v>
      </c>
      <c r="F52" s="21">
        <v>129</v>
      </c>
      <c r="G52" s="7">
        <f t="shared" si="3"/>
        <v>264</v>
      </c>
    </row>
    <row r="53" spans="1:7" ht="15" customHeight="1">
      <c r="A53" s="46"/>
      <c r="B53" s="50" t="s">
        <v>56</v>
      </c>
      <c r="C53" s="50"/>
      <c r="D53" s="21">
        <v>136</v>
      </c>
      <c r="E53" s="21">
        <v>170</v>
      </c>
      <c r="F53" s="21">
        <v>187</v>
      </c>
      <c r="G53" s="7">
        <f t="shared" si="3"/>
        <v>357</v>
      </c>
    </row>
    <row r="54" spans="1:7" ht="15" customHeight="1">
      <c r="A54" s="46"/>
      <c r="B54" s="50" t="s">
        <v>57</v>
      </c>
      <c r="C54" s="50"/>
      <c r="D54" s="21">
        <v>61</v>
      </c>
      <c r="E54" s="21">
        <v>90</v>
      </c>
      <c r="F54" s="21">
        <v>81</v>
      </c>
      <c r="G54" s="7">
        <f t="shared" si="3"/>
        <v>171</v>
      </c>
    </row>
    <row r="55" spans="1:7" ht="15" customHeight="1">
      <c r="A55" s="46"/>
      <c r="B55" s="50" t="s">
        <v>58</v>
      </c>
      <c r="C55" s="50"/>
      <c r="D55" s="21">
        <v>146</v>
      </c>
      <c r="E55" s="21">
        <v>206</v>
      </c>
      <c r="F55" s="21">
        <v>188</v>
      </c>
      <c r="G55" s="7">
        <f t="shared" si="3"/>
        <v>394</v>
      </c>
    </row>
    <row r="56" spans="1:7" ht="15" customHeight="1">
      <c r="A56" s="46"/>
      <c r="B56" s="50" t="s">
        <v>59</v>
      </c>
      <c r="C56" s="50"/>
      <c r="D56" s="21">
        <v>190</v>
      </c>
      <c r="E56" s="21">
        <v>259</v>
      </c>
      <c r="F56" s="21">
        <v>252</v>
      </c>
      <c r="G56" s="7">
        <f t="shared" si="3"/>
        <v>511</v>
      </c>
    </row>
    <row r="57" spans="1:7" ht="15" customHeight="1">
      <c r="A57" s="46"/>
      <c r="B57" s="50" t="s">
        <v>60</v>
      </c>
      <c r="C57" s="50"/>
      <c r="D57" s="21">
        <v>503</v>
      </c>
      <c r="E57" s="21">
        <v>651</v>
      </c>
      <c r="F57" s="21">
        <v>655</v>
      </c>
      <c r="G57" s="7">
        <f t="shared" si="3"/>
        <v>1306</v>
      </c>
    </row>
    <row r="58" spans="1:7" ht="15" customHeight="1">
      <c r="A58" s="46"/>
      <c r="B58" s="50" t="s">
        <v>61</v>
      </c>
      <c r="C58" s="50"/>
      <c r="D58" s="21">
        <v>319</v>
      </c>
      <c r="E58" s="21">
        <v>409</v>
      </c>
      <c r="F58" s="21">
        <v>370</v>
      </c>
      <c r="G58" s="7">
        <f t="shared" si="3"/>
        <v>779</v>
      </c>
    </row>
    <row r="59" spans="1:7" ht="15" customHeight="1">
      <c r="A59" s="46"/>
      <c r="B59" s="50" t="s">
        <v>62</v>
      </c>
      <c r="C59" s="50"/>
      <c r="D59" s="21">
        <v>158</v>
      </c>
      <c r="E59" s="21">
        <v>225</v>
      </c>
      <c r="F59" s="21">
        <v>251</v>
      </c>
      <c r="G59" s="7">
        <f t="shared" si="3"/>
        <v>476</v>
      </c>
    </row>
    <row r="60" spans="1:7" ht="15" customHeight="1">
      <c r="A60" s="46"/>
      <c r="B60" s="50" t="s">
        <v>63</v>
      </c>
      <c r="C60" s="50"/>
      <c r="D60" s="21">
        <v>95</v>
      </c>
      <c r="E60" s="21">
        <v>152</v>
      </c>
      <c r="F60" s="21">
        <v>159</v>
      </c>
      <c r="G60" s="7">
        <f t="shared" si="3"/>
        <v>311</v>
      </c>
    </row>
    <row r="61" spans="1:7" ht="15" customHeight="1">
      <c r="A61" s="46"/>
      <c r="B61" s="50" t="s">
        <v>64</v>
      </c>
      <c r="C61" s="50"/>
      <c r="D61" s="21">
        <v>55</v>
      </c>
      <c r="E61" s="21">
        <v>112</v>
      </c>
      <c r="F61" s="21">
        <v>101</v>
      </c>
      <c r="G61" s="7">
        <f t="shared" si="3"/>
        <v>213</v>
      </c>
    </row>
    <row r="62" spans="1:7" ht="15" customHeight="1">
      <c r="A62" s="46"/>
      <c r="B62" s="50" t="s">
        <v>65</v>
      </c>
      <c r="C62" s="50"/>
      <c r="D62" s="21">
        <v>73</v>
      </c>
      <c r="E62" s="21">
        <v>69</v>
      </c>
      <c r="F62" s="21">
        <v>4</v>
      </c>
      <c r="G62" s="7">
        <f t="shared" si="3"/>
        <v>73</v>
      </c>
    </row>
    <row r="63" spans="1:7" ht="15" customHeight="1">
      <c r="A63" s="46"/>
      <c r="B63" s="50" t="s">
        <v>66</v>
      </c>
      <c r="C63" s="50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47"/>
      <c r="B64" s="30" t="s">
        <v>67</v>
      </c>
      <c r="C64" s="30"/>
      <c r="D64" s="11">
        <f>SUM(D46:D63)</f>
        <v>4096</v>
      </c>
      <c r="E64" s="11">
        <f>SUM(E46:E63)</f>
        <v>5640</v>
      </c>
      <c r="F64" s="11">
        <f>SUM(F46:F63)</f>
        <v>5500</v>
      </c>
      <c r="G64" s="11">
        <f>SUM(G46:G63)</f>
        <v>11140</v>
      </c>
    </row>
    <row r="65" spans="1:7" ht="15" customHeight="1" thickTop="1">
      <c r="A65" s="45" t="s">
        <v>68</v>
      </c>
      <c r="B65" s="48" t="s">
        <v>69</v>
      </c>
      <c r="C65" s="49"/>
      <c r="D65" s="22">
        <v>56</v>
      </c>
      <c r="E65" s="22">
        <v>76</v>
      </c>
      <c r="F65" s="22">
        <v>72</v>
      </c>
      <c r="G65" s="10">
        <f>SUM(E65:F65)</f>
        <v>148</v>
      </c>
    </row>
    <row r="66" spans="1:7" ht="15" customHeight="1">
      <c r="A66" s="46"/>
      <c r="B66" s="43" t="s">
        <v>70</v>
      </c>
      <c r="C66" s="44"/>
      <c r="D66" s="21">
        <v>115</v>
      </c>
      <c r="E66" s="21">
        <v>165</v>
      </c>
      <c r="F66" s="21">
        <v>155</v>
      </c>
      <c r="G66" s="7">
        <f>SUM(E66:F66)</f>
        <v>320</v>
      </c>
    </row>
    <row r="67" spans="1:7" ht="15" customHeight="1">
      <c r="A67" s="46"/>
      <c r="B67" s="43" t="s">
        <v>71</v>
      </c>
      <c r="C67" s="44"/>
      <c r="D67" s="21">
        <v>138</v>
      </c>
      <c r="E67" s="21">
        <v>213</v>
      </c>
      <c r="F67" s="21">
        <v>214</v>
      </c>
      <c r="G67" s="7">
        <f aca="true" t="shared" si="4" ref="G67:G91">SUM(E67:F67)</f>
        <v>427</v>
      </c>
    </row>
    <row r="68" spans="1:7" ht="15" customHeight="1">
      <c r="A68" s="46"/>
      <c r="B68" s="43" t="s">
        <v>72</v>
      </c>
      <c r="C68" s="44"/>
      <c r="D68" s="21">
        <v>186</v>
      </c>
      <c r="E68" s="21">
        <v>284</v>
      </c>
      <c r="F68" s="21">
        <v>246</v>
      </c>
      <c r="G68" s="7">
        <f t="shared" si="4"/>
        <v>530</v>
      </c>
    </row>
    <row r="69" spans="1:7" ht="15" customHeight="1">
      <c r="A69" s="46"/>
      <c r="B69" s="43" t="s">
        <v>73</v>
      </c>
      <c r="C69" s="44"/>
      <c r="D69" s="21">
        <v>156</v>
      </c>
      <c r="E69" s="21">
        <v>235</v>
      </c>
      <c r="F69" s="21">
        <v>224</v>
      </c>
      <c r="G69" s="7">
        <f t="shared" si="4"/>
        <v>459</v>
      </c>
    </row>
    <row r="70" spans="1:7" ht="15" customHeight="1">
      <c r="A70" s="46"/>
      <c r="B70" s="43" t="s">
        <v>74</v>
      </c>
      <c r="C70" s="44"/>
      <c r="D70" s="21">
        <v>115</v>
      </c>
      <c r="E70" s="21">
        <v>136</v>
      </c>
      <c r="F70" s="21">
        <v>130</v>
      </c>
      <c r="G70" s="7">
        <f t="shared" si="4"/>
        <v>266</v>
      </c>
    </row>
    <row r="71" spans="1:7" ht="15" customHeight="1">
      <c r="A71" s="46"/>
      <c r="B71" s="43" t="s">
        <v>75</v>
      </c>
      <c r="C71" s="44"/>
      <c r="D71" s="21">
        <v>158</v>
      </c>
      <c r="E71" s="21">
        <v>246</v>
      </c>
      <c r="F71" s="21">
        <v>217</v>
      </c>
      <c r="G71" s="7">
        <f t="shared" si="4"/>
        <v>463</v>
      </c>
    </row>
    <row r="72" spans="1:7" ht="15" customHeight="1">
      <c r="A72" s="46"/>
      <c r="B72" s="43" t="s">
        <v>76</v>
      </c>
      <c r="C72" s="44"/>
      <c r="D72" s="21">
        <v>175</v>
      </c>
      <c r="E72" s="21">
        <v>284</v>
      </c>
      <c r="F72" s="21">
        <v>291</v>
      </c>
      <c r="G72" s="7">
        <f t="shared" si="4"/>
        <v>575</v>
      </c>
    </row>
    <row r="73" spans="1:7" ht="15" customHeight="1">
      <c r="A73" s="46"/>
      <c r="B73" s="43" t="s">
        <v>77</v>
      </c>
      <c r="C73" s="44"/>
      <c r="D73" s="21">
        <v>212</v>
      </c>
      <c r="E73" s="21">
        <v>337</v>
      </c>
      <c r="F73" s="21">
        <v>313</v>
      </c>
      <c r="G73" s="7">
        <f t="shared" si="4"/>
        <v>650</v>
      </c>
    </row>
    <row r="74" spans="1:7" ht="15" customHeight="1">
      <c r="A74" s="46"/>
      <c r="B74" s="43" t="s">
        <v>78</v>
      </c>
      <c r="C74" s="44"/>
      <c r="D74" s="21">
        <v>222</v>
      </c>
      <c r="E74" s="21">
        <v>299</v>
      </c>
      <c r="F74" s="21">
        <v>331</v>
      </c>
      <c r="G74" s="7">
        <f t="shared" si="4"/>
        <v>630</v>
      </c>
    </row>
    <row r="75" spans="1:7" ht="15" customHeight="1">
      <c r="A75" s="46"/>
      <c r="B75" s="43" t="s">
        <v>79</v>
      </c>
      <c r="C75" s="44"/>
      <c r="D75" s="21">
        <v>108</v>
      </c>
      <c r="E75" s="21">
        <v>176</v>
      </c>
      <c r="F75" s="21">
        <v>165</v>
      </c>
      <c r="G75" s="7">
        <f t="shared" si="4"/>
        <v>341</v>
      </c>
    </row>
    <row r="76" spans="1:7" ht="15" customHeight="1">
      <c r="A76" s="46"/>
      <c r="B76" s="43" t="s">
        <v>80</v>
      </c>
      <c r="C76" s="44"/>
      <c r="D76" s="21">
        <v>58</v>
      </c>
      <c r="E76" s="21">
        <v>99</v>
      </c>
      <c r="F76" s="21">
        <v>84</v>
      </c>
      <c r="G76" s="7">
        <f t="shared" si="4"/>
        <v>183</v>
      </c>
    </row>
    <row r="77" spans="1:7" ht="15" customHeight="1">
      <c r="A77" s="46"/>
      <c r="B77" s="43" t="s">
        <v>81</v>
      </c>
      <c r="C77" s="44"/>
      <c r="D77" s="21">
        <v>130</v>
      </c>
      <c r="E77" s="21">
        <v>184</v>
      </c>
      <c r="F77" s="21">
        <v>189</v>
      </c>
      <c r="G77" s="7">
        <f t="shared" si="4"/>
        <v>373</v>
      </c>
    </row>
    <row r="78" spans="1:7" ht="15" customHeight="1">
      <c r="A78" s="46"/>
      <c r="B78" s="43" t="s">
        <v>82</v>
      </c>
      <c r="C78" s="44"/>
      <c r="D78" s="21">
        <v>336</v>
      </c>
      <c r="E78" s="21">
        <v>499</v>
      </c>
      <c r="F78" s="21">
        <v>509</v>
      </c>
      <c r="G78" s="7">
        <f t="shared" si="4"/>
        <v>1008</v>
      </c>
    </row>
    <row r="79" spans="1:7" ht="15" customHeight="1">
      <c r="A79" s="46"/>
      <c r="B79" s="43" t="s">
        <v>83</v>
      </c>
      <c r="C79" s="44"/>
      <c r="D79" s="21">
        <v>701</v>
      </c>
      <c r="E79" s="21">
        <v>979</v>
      </c>
      <c r="F79" s="21">
        <v>1015</v>
      </c>
      <c r="G79" s="7">
        <f t="shared" si="4"/>
        <v>1994</v>
      </c>
    </row>
    <row r="80" spans="1:7" ht="15" customHeight="1">
      <c r="A80" s="46"/>
      <c r="B80" s="43" t="s">
        <v>84</v>
      </c>
      <c r="C80" s="44"/>
      <c r="D80" s="21">
        <v>238</v>
      </c>
      <c r="E80" s="21">
        <v>365</v>
      </c>
      <c r="F80" s="21">
        <v>355</v>
      </c>
      <c r="G80" s="7">
        <f t="shared" si="4"/>
        <v>720</v>
      </c>
    </row>
    <row r="81" spans="1:7" ht="15" customHeight="1">
      <c r="A81" s="46"/>
      <c r="B81" s="43" t="s">
        <v>85</v>
      </c>
      <c r="C81" s="44"/>
      <c r="D81" s="21">
        <v>157</v>
      </c>
      <c r="E81" s="21">
        <v>213</v>
      </c>
      <c r="F81" s="21">
        <v>211</v>
      </c>
      <c r="G81" s="7">
        <f t="shared" si="4"/>
        <v>424</v>
      </c>
    </row>
    <row r="82" spans="1:7" ht="15" customHeight="1">
      <c r="A82" s="46"/>
      <c r="B82" s="43" t="s">
        <v>86</v>
      </c>
      <c r="C82" s="44"/>
      <c r="D82" s="21">
        <v>276</v>
      </c>
      <c r="E82" s="21">
        <v>409</v>
      </c>
      <c r="F82" s="21">
        <v>390</v>
      </c>
      <c r="G82" s="7">
        <f t="shared" si="4"/>
        <v>799</v>
      </c>
    </row>
    <row r="83" spans="1:7" ht="15" customHeight="1">
      <c r="A83" s="46"/>
      <c r="B83" s="43" t="s">
        <v>87</v>
      </c>
      <c r="C83" s="44"/>
      <c r="D83" s="21">
        <v>121</v>
      </c>
      <c r="E83" s="21">
        <v>188</v>
      </c>
      <c r="F83" s="21">
        <v>169</v>
      </c>
      <c r="G83" s="7">
        <f t="shared" si="4"/>
        <v>357</v>
      </c>
    </row>
    <row r="84" spans="1:7" ht="15" customHeight="1">
      <c r="A84" s="46"/>
      <c r="B84" s="43" t="s">
        <v>88</v>
      </c>
      <c r="C84" s="44"/>
      <c r="D84" s="21">
        <v>79</v>
      </c>
      <c r="E84" s="21">
        <v>115</v>
      </c>
      <c r="F84" s="21">
        <v>114</v>
      </c>
      <c r="G84" s="7">
        <f t="shared" si="4"/>
        <v>229</v>
      </c>
    </row>
    <row r="85" spans="1:7" ht="15" customHeight="1">
      <c r="A85" s="46"/>
      <c r="B85" s="43" t="s">
        <v>89</v>
      </c>
      <c r="C85" s="44"/>
      <c r="D85" s="21">
        <v>122</v>
      </c>
      <c r="E85" s="21">
        <v>178</v>
      </c>
      <c r="F85" s="21">
        <v>211</v>
      </c>
      <c r="G85" s="7">
        <f t="shared" si="4"/>
        <v>389</v>
      </c>
    </row>
    <row r="86" spans="1:7" ht="15" customHeight="1">
      <c r="A86" s="46"/>
      <c r="B86" s="43" t="s">
        <v>90</v>
      </c>
      <c r="C86" s="44"/>
      <c r="D86" s="21">
        <v>68</v>
      </c>
      <c r="E86" s="21">
        <v>104</v>
      </c>
      <c r="F86" s="21">
        <v>116</v>
      </c>
      <c r="G86" s="7">
        <f t="shared" si="4"/>
        <v>220</v>
      </c>
    </row>
    <row r="87" spans="1:7" ht="15" customHeight="1">
      <c r="A87" s="46"/>
      <c r="B87" s="43" t="s">
        <v>91</v>
      </c>
      <c r="C87" s="44"/>
      <c r="D87" s="21">
        <v>182</v>
      </c>
      <c r="E87" s="21">
        <v>347</v>
      </c>
      <c r="F87" s="21">
        <v>331</v>
      </c>
      <c r="G87" s="7">
        <f t="shared" si="4"/>
        <v>678</v>
      </c>
    </row>
    <row r="88" spans="1:7" ht="15" customHeight="1">
      <c r="A88" s="46"/>
      <c r="B88" s="43" t="s">
        <v>92</v>
      </c>
      <c r="C88" s="44"/>
      <c r="D88" s="21">
        <v>125</v>
      </c>
      <c r="E88" s="21">
        <v>226</v>
      </c>
      <c r="F88" s="21">
        <v>231</v>
      </c>
      <c r="G88" s="7">
        <f t="shared" si="4"/>
        <v>457</v>
      </c>
    </row>
    <row r="89" spans="1:7" ht="15" customHeight="1">
      <c r="A89" s="46"/>
      <c r="B89" s="43" t="s">
        <v>93</v>
      </c>
      <c r="C89" s="44"/>
      <c r="D89" s="21">
        <v>60</v>
      </c>
      <c r="E89" s="21">
        <v>26</v>
      </c>
      <c r="F89" s="21">
        <v>34</v>
      </c>
      <c r="G89" s="7">
        <f t="shared" si="4"/>
        <v>60</v>
      </c>
    </row>
    <row r="90" spans="1:7" ht="15" customHeight="1">
      <c r="A90" s="46"/>
      <c r="B90" s="43" t="s">
        <v>94</v>
      </c>
      <c r="C90" s="44"/>
      <c r="D90" s="21">
        <v>107</v>
      </c>
      <c r="E90" s="21">
        <v>34</v>
      </c>
      <c r="F90" s="21">
        <v>73</v>
      </c>
      <c r="G90" s="7">
        <f t="shared" si="4"/>
        <v>107</v>
      </c>
    </row>
    <row r="91" spans="1:7" ht="15" customHeight="1">
      <c r="A91" s="46"/>
      <c r="B91" s="43" t="s">
        <v>95</v>
      </c>
      <c r="C91" s="44"/>
      <c r="D91" s="21">
        <v>53</v>
      </c>
      <c r="E91" s="21">
        <v>31</v>
      </c>
      <c r="F91" s="21">
        <v>22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4454</v>
      </c>
      <c r="E92" s="11">
        <f>SUM(E65:E91)</f>
        <v>6448</v>
      </c>
      <c r="F92" s="11">
        <f>SUM(F65:F91)</f>
        <v>6412</v>
      </c>
      <c r="G92" s="11">
        <f>SUM(G65:G91)</f>
        <v>12860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14915</v>
      </c>
      <c r="E93" s="13">
        <f>SUM(E6:E26,E28:E44,E46:E63,E65:E91)</f>
        <v>20805</v>
      </c>
      <c r="F93" s="13">
        <f>SUM(F6:F26,F28:F44,F46:F63,F65:F91)</f>
        <v>20448</v>
      </c>
      <c r="G93" s="13">
        <f>SUM(G6:G26,G28:G44,G46:G63,G65:G91)</f>
        <v>41253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ht="15" customHeight="1"/>
    <row r="98" ht="15" customHeight="1"/>
    <row r="99" ht="15" customHeight="1"/>
  </sheetData>
  <sheetProtection sheet="1"/>
  <mergeCells count="96">
    <mergeCell ref="B92:C92"/>
    <mergeCell ref="B93:C9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30" zoomScaleNormal="130" zoomScaleSheetLayoutView="130" workbookViewId="0" topLeftCell="A55">
      <selection activeCell="D93" sqref="D93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117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60" t="s">
        <v>114</v>
      </c>
      <c r="F4" s="60"/>
      <c r="G4" s="60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482-D25</f>
        <v>427</v>
      </c>
      <c r="E6" s="21">
        <f>683-E25</f>
        <v>592</v>
      </c>
      <c r="F6" s="21">
        <v>587</v>
      </c>
      <c r="G6" s="7">
        <f>SUM(E6:F6)</f>
        <v>1179</v>
      </c>
    </row>
    <row r="7" spans="1:7" ht="15" customHeight="1">
      <c r="A7" s="46"/>
      <c r="B7" s="43" t="s">
        <v>9</v>
      </c>
      <c r="C7" s="44"/>
      <c r="D7" s="21">
        <v>142</v>
      </c>
      <c r="E7" s="21">
        <v>183</v>
      </c>
      <c r="F7" s="21">
        <v>191</v>
      </c>
      <c r="G7" s="7">
        <f>SUM(E7:F7)</f>
        <v>374</v>
      </c>
    </row>
    <row r="8" spans="1:7" ht="15" customHeight="1">
      <c r="A8" s="46"/>
      <c r="B8" s="43" t="s">
        <v>10</v>
      </c>
      <c r="C8" s="44"/>
      <c r="D8" s="21">
        <v>91</v>
      </c>
      <c r="E8" s="21">
        <v>121</v>
      </c>
      <c r="F8" s="21">
        <v>112</v>
      </c>
      <c r="G8" s="7">
        <f aca="true" t="shared" si="0" ref="G8:G13">SUM(E8:F8)</f>
        <v>233</v>
      </c>
    </row>
    <row r="9" spans="1:7" ht="15" customHeight="1">
      <c r="A9" s="46"/>
      <c r="B9" s="43" t="s">
        <v>11</v>
      </c>
      <c r="C9" s="44"/>
      <c r="D9" s="7">
        <v>329</v>
      </c>
      <c r="E9" s="21">
        <v>417</v>
      </c>
      <c r="F9" s="21">
        <v>454</v>
      </c>
      <c r="G9" s="7">
        <f t="shared" si="0"/>
        <v>871</v>
      </c>
    </row>
    <row r="10" spans="1:7" ht="15" customHeight="1">
      <c r="A10" s="46"/>
      <c r="B10" s="43" t="s">
        <v>12</v>
      </c>
      <c r="C10" s="44"/>
      <c r="D10" s="21">
        <v>89</v>
      </c>
      <c r="E10" s="21">
        <v>117</v>
      </c>
      <c r="F10" s="21">
        <v>111</v>
      </c>
      <c r="G10" s="7">
        <f t="shared" si="0"/>
        <v>228</v>
      </c>
    </row>
    <row r="11" spans="1:7" ht="15" customHeight="1">
      <c r="A11" s="46"/>
      <c r="B11" s="43" t="s">
        <v>13</v>
      </c>
      <c r="C11" s="44"/>
      <c r="D11" s="21">
        <v>81</v>
      </c>
      <c r="E11" s="21">
        <v>109</v>
      </c>
      <c r="F11" s="21">
        <v>100</v>
      </c>
      <c r="G11" s="7">
        <f t="shared" si="0"/>
        <v>209</v>
      </c>
    </row>
    <row r="12" spans="1:7" ht="15" customHeight="1">
      <c r="A12" s="46"/>
      <c r="B12" s="43" t="s">
        <v>14</v>
      </c>
      <c r="C12" s="44"/>
      <c r="D12" s="21">
        <v>77</v>
      </c>
      <c r="E12" s="21">
        <v>112</v>
      </c>
      <c r="F12" s="21">
        <v>115</v>
      </c>
      <c r="G12" s="7">
        <f t="shared" si="0"/>
        <v>227</v>
      </c>
    </row>
    <row r="13" spans="1:7" ht="15" customHeight="1">
      <c r="A13" s="46"/>
      <c r="B13" s="43" t="s">
        <v>15</v>
      </c>
      <c r="C13" s="44"/>
      <c r="D13" s="21">
        <v>338</v>
      </c>
      <c r="E13" s="21">
        <v>474</v>
      </c>
      <c r="F13" s="21">
        <v>483</v>
      </c>
      <c r="G13" s="7">
        <f t="shared" si="0"/>
        <v>957</v>
      </c>
    </row>
    <row r="14" spans="1:7" ht="15" customHeight="1">
      <c r="A14" s="46"/>
      <c r="B14" s="43" t="s">
        <v>16</v>
      </c>
      <c r="C14" s="44"/>
      <c r="D14" s="21">
        <v>183</v>
      </c>
      <c r="E14" s="21">
        <v>287</v>
      </c>
      <c r="F14" s="21">
        <v>254</v>
      </c>
      <c r="G14" s="7">
        <f aca="true" t="shared" si="1" ref="G14:G26">SUM(E14:F14)</f>
        <v>541</v>
      </c>
    </row>
    <row r="15" spans="1:7" ht="15" customHeight="1">
      <c r="A15" s="46"/>
      <c r="B15" s="43" t="s">
        <v>17</v>
      </c>
      <c r="C15" s="44"/>
      <c r="D15" s="21">
        <v>228</v>
      </c>
      <c r="E15" s="21">
        <v>302</v>
      </c>
      <c r="F15" s="21">
        <v>291</v>
      </c>
      <c r="G15" s="7">
        <f t="shared" si="1"/>
        <v>593</v>
      </c>
    </row>
    <row r="16" spans="1:7" ht="15" customHeight="1">
      <c r="A16" s="46"/>
      <c r="B16" s="43" t="s">
        <v>18</v>
      </c>
      <c r="C16" s="44"/>
      <c r="D16" s="21">
        <v>156</v>
      </c>
      <c r="E16" s="21">
        <v>243</v>
      </c>
      <c r="F16" s="21">
        <v>219</v>
      </c>
      <c r="G16" s="7">
        <f t="shared" si="1"/>
        <v>462</v>
      </c>
    </row>
    <row r="17" spans="1:7" ht="15" customHeight="1">
      <c r="A17" s="46"/>
      <c r="B17" s="43" t="s">
        <v>19</v>
      </c>
      <c r="C17" s="44"/>
      <c r="D17" s="21">
        <v>157</v>
      </c>
      <c r="E17" s="21">
        <v>208</v>
      </c>
      <c r="F17" s="21">
        <v>244</v>
      </c>
      <c r="G17" s="7">
        <f t="shared" si="1"/>
        <v>452</v>
      </c>
    </row>
    <row r="18" spans="1:7" ht="15" customHeight="1">
      <c r="A18" s="46"/>
      <c r="B18" s="43" t="s">
        <v>20</v>
      </c>
      <c r="C18" s="44"/>
      <c r="D18" s="21">
        <v>250</v>
      </c>
      <c r="E18" s="21">
        <v>301</v>
      </c>
      <c r="F18" s="21">
        <v>288</v>
      </c>
      <c r="G18" s="7">
        <f t="shared" si="1"/>
        <v>589</v>
      </c>
    </row>
    <row r="19" spans="1:7" ht="15" customHeight="1">
      <c r="A19" s="46"/>
      <c r="B19" s="43" t="s">
        <v>21</v>
      </c>
      <c r="C19" s="44"/>
      <c r="D19" s="21">
        <v>189</v>
      </c>
      <c r="E19" s="21">
        <v>274</v>
      </c>
      <c r="F19" s="21">
        <v>260</v>
      </c>
      <c r="G19" s="7">
        <f t="shared" si="1"/>
        <v>534</v>
      </c>
    </row>
    <row r="20" spans="1:7" ht="15" customHeight="1">
      <c r="A20" s="46"/>
      <c r="B20" s="43" t="s">
        <v>22</v>
      </c>
      <c r="C20" s="44"/>
      <c r="D20" s="7">
        <f>202-D26</f>
        <v>92</v>
      </c>
      <c r="E20" s="7">
        <f>159-E26</f>
        <v>128</v>
      </c>
      <c r="F20" s="7">
        <f>204-F26</f>
        <v>125</v>
      </c>
      <c r="G20" s="7">
        <f t="shared" si="1"/>
        <v>253</v>
      </c>
    </row>
    <row r="21" spans="1:7" ht="15" customHeight="1">
      <c r="A21" s="46"/>
      <c r="B21" s="43" t="s">
        <v>23</v>
      </c>
      <c r="C21" s="44"/>
      <c r="D21" s="21">
        <v>504</v>
      </c>
      <c r="E21" s="21">
        <v>786</v>
      </c>
      <c r="F21" s="21">
        <v>776</v>
      </c>
      <c r="G21" s="7">
        <f t="shared" si="1"/>
        <v>1562</v>
      </c>
    </row>
    <row r="22" spans="1:7" ht="15" customHeight="1">
      <c r="A22" s="46"/>
      <c r="B22" s="43" t="s">
        <v>24</v>
      </c>
      <c r="C22" s="44"/>
      <c r="D22" s="21">
        <v>357</v>
      </c>
      <c r="E22" s="21">
        <v>530</v>
      </c>
      <c r="F22" s="21">
        <v>569</v>
      </c>
      <c r="G22" s="7">
        <f t="shared" si="1"/>
        <v>1099</v>
      </c>
    </row>
    <row r="23" spans="1:7" ht="15" customHeight="1">
      <c r="A23" s="46"/>
      <c r="B23" s="43" t="s">
        <v>25</v>
      </c>
      <c r="C23" s="44"/>
      <c r="D23" s="21">
        <v>403</v>
      </c>
      <c r="E23" s="21">
        <v>578</v>
      </c>
      <c r="F23" s="21">
        <v>521</v>
      </c>
      <c r="G23" s="7">
        <f t="shared" si="1"/>
        <v>1099</v>
      </c>
    </row>
    <row r="24" spans="1:8" ht="15" customHeight="1">
      <c r="A24" s="46"/>
      <c r="B24" s="43" t="s">
        <v>26</v>
      </c>
      <c r="C24" s="44"/>
      <c r="D24" s="21">
        <v>44</v>
      </c>
      <c r="E24" s="21">
        <v>59</v>
      </c>
      <c r="F24" s="21">
        <v>63</v>
      </c>
      <c r="G24" s="7">
        <f t="shared" si="1"/>
        <v>122</v>
      </c>
      <c r="H24" s="2"/>
    </row>
    <row r="25" spans="1:8" ht="15" customHeight="1">
      <c r="A25" s="46"/>
      <c r="B25" s="25" t="s">
        <v>103</v>
      </c>
      <c r="C25" s="26"/>
      <c r="D25" s="8">
        <v>55</v>
      </c>
      <c r="E25" s="27">
        <v>91</v>
      </c>
      <c r="F25" s="27">
        <v>114</v>
      </c>
      <c r="G25" s="7">
        <f t="shared" si="1"/>
        <v>205</v>
      </c>
      <c r="H25" s="2"/>
    </row>
    <row r="26" spans="1:8" ht="15" customHeight="1">
      <c r="A26" s="46"/>
      <c r="B26" s="43" t="s">
        <v>27</v>
      </c>
      <c r="C26" s="44"/>
      <c r="D26" s="8">
        <v>110</v>
      </c>
      <c r="E26" s="8">
        <v>31</v>
      </c>
      <c r="F26" s="8">
        <v>79</v>
      </c>
      <c r="G26" s="8">
        <f t="shared" si="1"/>
        <v>110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4302</v>
      </c>
      <c r="E27" s="9">
        <f>SUM(E6:E26)</f>
        <v>5943</v>
      </c>
      <c r="F27" s="9">
        <f>SUM(F6:F26)</f>
        <v>5956</v>
      </c>
      <c r="G27" s="9">
        <f>SUM(G6:G26)</f>
        <v>11899</v>
      </c>
    </row>
    <row r="28" spans="1:7" ht="15" customHeight="1" thickTop="1">
      <c r="A28" s="45" t="s">
        <v>29</v>
      </c>
      <c r="B28" s="48" t="s">
        <v>30</v>
      </c>
      <c r="C28" s="49"/>
      <c r="D28" s="22">
        <v>269</v>
      </c>
      <c r="E28" s="22">
        <v>408</v>
      </c>
      <c r="F28" s="22">
        <v>358</v>
      </c>
      <c r="G28" s="10">
        <f>SUM(E28:F28)</f>
        <v>766</v>
      </c>
    </row>
    <row r="29" spans="1:7" ht="15" customHeight="1">
      <c r="A29" s="46"/>
      <c r="B29" s="43" t="s">
        <v>31</v>
      </c>
      <c r="C29" s="44"/>
      <c r="D29" s="21">
        <v>106</v>
      </c>
      <c r="E29" s="21">
        <v>139</v>
      </c>
      <c r="F29" s="21">
        <v>127</v>
      </c>
      <c r="G29" s="7">
        <f>SUM(E29:F29)</f>
        <v>266</v>
      </c>
    </row>
    <row r="30" spans="1:7" ht="15" customHeight="1">
      <c r="A30" s="46"/>
      <c r="B30" s="43" t="s">
        <v>32</v>
      </c>
      <c r="C30" s="44"/>
      <c r="D30" s="21">
        <v>76</v>
      </c>
      <c r="E30" s="21">
        <v>110</v>
      </c>
      <c r="F30" s="21">
        <v>93</v>
      </c>
      <c r="G30" s="7">
        <f aca="true" t="shared" si="2" ref="G30:G44">SUM(E30:F30)</f>
        <v>203</v>
      </c>
    </row>
    <row r="31" spans="1:7" ht="15" customHeight="1">
      <c r="A31" s="46"/>
      <c r="B31" s="43" t="s">
        <v>33</v>
      </c>
      <c r="C31" s="44"/>
      <c r="D31" s="21">
        <v>227</v>
      </c>
      <c r="E31" s="21">
        <v>335</v>
      </c>
      <c r="F31" s="21">
        <v>283</v>
      </c>
      <c r="G31" s="7">
        <f t="shared" si="2"/>
        <v>618</v>
      </c>
    </row>
    <row r="32" spans="1:7" ht="15" customHeight="1">
      <c r="A32" s="46"/>
      <c r="B32" s="43" t="s">
        <v>34</v>
      </c>
      <c r="C32" s="44"/>
      <c r="D32" s="21">
        <v>52</v>
      </c>
      <c r="E32" s="21">
        <v>62</v>
      </c>
      <c r="F32" s="21">
        <v>56</v>
      </c>
      <c r="G32" s="7">
        <f t="shared" si="2"/>
        <v>118</v>
      </c>
    </row>
    <row r="33" spans="1:7" ht="15" customHeight="1">
      <c r="A33" s="46"/>
      <c r="B33" s="43" t="s">
        <v>35</v>
      </c>
      <c r="C33" s="44"/>
      <c r="D33" s="21">
        <v>135</v>
      </c>
      <c r="E33" s="21">
        <v>186</v>
      </c>
      <c r="F33" s="21">
        <v>174</v>
      </c>
      <c r="G33" s="7">
        <f t="shared" si="2"/>
        <v>360</v>
      </c>
    </row>
    <row r="34" spans="1:7" ht="15" customHeight="1">
      <c r="A34" s="46"/>
      <c r="B34" s="43" t="s">
        <v>36</v>
      </c>
      <c r="C34" s="44"/>
      <c r="D34" s="21">
        <v>218</v>
      </c>
      <c r="E34" s="21">
        <v>298</v>
      </c>
      <c r="F34" s="21">
        <v>281</v>
      </c>
      <c r="G34" s="7">
        <f t="shared" si="2"/>
        <v>579</v>
      </c>
    </row>
    <row r="35" spans="1:7" ht="15" customHeight="1">
      <c r="A35" s="46"/>
      <c r="B35" s="43" t="s">
        <v>37</v>
      </c>
      <c r="C35" s="44"/>
      <c r="D35" s="21">
        <v>251</v>
      </c>
      <c r="E35" s="21">
        <v>349</v>
      </c>
      <c r="F35" s="21">
        <v>329</v>
      </c>
      <c r="G35" s="7">
        <f t="shared" si="2"/>
        <v>678</v>
      </c>
    </row>
    <row r="36" spans="1:7" ht="15" customHeight="1">
      <c r="A36" s="46"/>
      <c r="B36" s="43" t="s">
        <v>38</v>
      </c>
      <c r="C36" s="44"/>
      <c r="D36" s="21">
        <v>183</v>
      </c>
      <c r="E36" s="21">
        <v>237</v>
      </c>
      <c r="F36" s="21">
        <v>247</v>
      </c>
      <c r="G36" s="7">
        <f t="shared" si="2"/>
        <v>484</v>
      </c>
    </row>
    <row r="37" spans="1:7" ht="15" customHeight="1">
      <c r="A37" s="46"/>
      <c r="B37" s="43" t="s">
        <v>39</v>
      </c>
      <c r="C37" s="44"/>
      <c r="D37" s="21">
        <v>173</v>
      </c>
      <c r="E37" s="21">
        <v>271</v>
      </c>
      <c r="F37" s="21">
        <v>257</v>
      </c>
      <c r="G37" s="7">
        <f t="shared" si="2"/>
        <v>528</v>
      </c>
    </row>
    <row r="38" spans="1:7" ht="15" customHeight="1">
      <c r="A38" s="46"/>
      <c r="B38" s="43" t="s">
        <v>40</v>
      </c>
      <c r="C38" s="44"/>
      <c r="D38" s="21">
        <v>148</v>
      </c>
      <c r="E38" s="21">
        <v>141</v>
      </c>
      <c r="F38" s="21">
        <v>134</v>
      </c>
      <c r="G38" s="7">
        <f t="shared" si="2"/>
        <v>275</v>
      </c>
    </row>
    <row r="39" spans="1:7" ht="15" customHeight="1">
      <c r="A39" s="46"/>
      <c r="B39" s="43" t="s">
        <v>41</v>
      </c>
      <c r="C39" s="44"/>
      <c r="D39" s="21">
        <v>36</v>
      </c>
      <c r="E39" s="21">
        <v>40</v>
      </c>
      <c r="F39" s="21">
        <v>21</v>
      </c>
      <c r="G39" s="7">
        <f t="shared" si="2"/>
        <v>61</v>
      </c>
    </row>
    <row r="40" spans="1:7" ht="15" customHeight="1">
      <c r="A40" s="46"/>
      <c r="B40" s="43" t="s">
        <v>42</v>
      </c>
      <c r="C40" s="44"/>
      <c r="D40" s="21">
        <v>28</v>
      </c>
      <c r="E40" s="21">
        <v>26</v>
      </c>
      <c r="F40" s="21">
        <v>2</v>
      </c>
      <c r="G40" s="7">
        <f t="shared" si="2"/>
        <v>28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21">
        <v>70</v>
      </c>
      <c r="E42" s="21">
        <v>20</v>
      </c>
      <c r="F42" s="21">
        <v>50</v>
      </c>
      <c r="G42" s="7">
        <f t="shared" si="2"/>
        <v>70</v>
      </c>
    </row>
    <row r="43" spans="1:7" ht="15" customHeight="1">
      <c r="A43" s="46"/>
      <c r="B43" s="43" t="s">
        <v>45</v>
      </c>
      <c r="C43" s="44"/>
      <c r="D43" s="21">
        <v>54</v>
      </c>
      <c r="E43" s="21">
        <v>89</v>
      </c>
      <c r="F43" s="21">
        <v>96</v>
      </c>
      <c r="G43" s="7">
        <f t="shared" si="2"/>
        <v>185</v>
      </c>
    </row>
    <row r="44" spans="1:7" ht="15" customHeight="1">
      <c r="A44" s="46"/>
      <c r="B44" s="43" t="s">
        <v>46</v>
      </c>
      <c r="C44" s="44"/>
      <c r="D44" s="21">
        <v>51</v>
      </c>
      <c r="E44" s="21">
        <v>74</v>
      </c>
      <c r="F44" s="21">
        <v>63</v>
      </c>
      <c r="G44" s="7">
        <f t="shared" si="2"/>
        <v>137</v>
      </c>
    </row>
    <row r="45" spans="1:7" ht="15" customHeight="1" thickBot="1">
      <c r="A45" s="47"/>
      <c r="B45" s="30" t="s">
        <v>47</v>
      </c>
      <c r="C45" s="30"/>
      <c r="D45" s="11">
        <f>SUM(D28:D44)</f>
        <v>2077</v>
      </c>
      <c r="E45" s="11">
        <f>SUM(E28:E44)</f>
        <v>2785</v>
      </c>
      <c r="F45" s="11">
        <f>SUM(F28:F44)</f>
        <v>2571</v>
      </c>
      <c r="G45" s="11">
        <f>SUM(G28:G44)</f>
        <v>5356</v>
      </c>
    </row>
    <row r="46" spans="1:7" ht="15" customHeight="1" thickTop="1">
      <c r="A46" s="45" t="s">
        <v>48</v>
      </c>
      <c r="B46" s="51" t="s">
        <v>49</v>
      </c>
      <c r="C46" s="51"/>
      <c r="D46" s="22">
        <v>1060</v>
      </c>
      <c r="E46" s="22">
        <v>1547</v>
      </c>
      <c r="F46" s="22">
        <v>1510</v>
      </c>
      <c r="G46" s="10">
        <f>SUM(E46:F46)</f>
        <v>3057</v>
      </c>
    </row>
    <row r="47" spans="1:7" ht="15" customHeight="1">
      <c r="A47" s="46"/>
      <c r="B47" s="50" t="s">
        <v>50</v>
      </c>
      <c r="C47" s="50"/>
      <c r="D47" s="7">
        <f>185-D63</f>
        <v>115</v>
      </c>
      <c r="E47" s="7">
        <f>158-E63</f>
        <v>143</v>
      </c>
      <c r="F47" s="7">
        <f>198-F63</f>
        <v>143</v>
      </c>
      <c r="G47" s="7">
        <f>SUM(E47:F47)</f>
        <v>286</v>
      </c>
    </row>
    <row r="48" spans="1:7" ht="15" customHeight="1">
      <c r="A48" s="46"/>
      <c r="B48" s="50" t="s">
        <v>51</v>
      </c>
      <c r="C48" s="50"/>
      <c r="D48" s="21">
        <v>328</v>
      </c>
      <c r="E48" s="21">
        <v>455</v>
      </c>
      <c r="F48" s="21">
        <v>440</v>
      </c>
      <c r="G48" s="7">
        <f aca="true" t="shared" si="3" ref="G48:G62">SUM(E48:F48)</f>
        <v>895</v>
      </c>
    </row>
    <row r="49" spans="1:7" ht="15" customHeight="1">
      <c r="A49" s="46"/>
      <c r="B49" s="50" t="s">
        <v>52</v>
      </c>
      <c r="C49" s="50"/>
      <c r="D49" s="21">
        <v>162</v>
      </c>
      <c r="E49" s="21">
        <v>248</v>
      </c>
      <c r="F49" s="21">
        <v>239</v>
      </c>
      <c r="G49" s="7">
        <f t="shared" si="3"/>
        <v>487</v>
      </c>
    </row>
    <row r="50" spans="1:7" ht="15" customHeight="1">
      <c r="A50" s="46"/>
      <c r="B50" s="50" t="s">
        <v>53</v>
      </c>
      <c r="C50" s="50"/>
      <c r="D50" s="21">
        <v>222</v>
      </c>
      <c r="E50" s="21">
        <v>304</v>
      </c>
      <c r="F50" s="21">
        <v>321</v>
      </c>
      <c r="G50" s="7">
        <f t="shared" si="3"/>
        <v>625</v>
      </c>
    </row>
    <row r="51" spans="1:7" ht="15" customHeight="1">
      <c r="A51" s="46"/>
      <c r="B51" s="50" t="s">
        <v>54</v>
      </c>
      <c r="C51" s="50"/>
      <c r="D51" s="21">
        <v>316</v>
      </c>
      <c r="E51" s="21">
        <v>463</v>
      </c>
      <c r="F51" s="21">
        <v>422</v>
      </c>
      <c r="G51" s="7">
        <f t="shared" si="3"/>
        <v>885</v>
      </c>
    </row>
    <row r="52" spans="1:7" ht="15" customHeight="1">
      <c r="A52" s="46"/>
      <c r="B52" s="50" t="s">
        <v>55</v>
      </c>
      <c r="C52" s="50"/>
      <c r="D52" s="21">
        <v>96</v>
      </c>
      <c r="E52" s="21">
        <v>135</v>
      </c>
      <c r="F52" s="21">
        <v>129</v>
      </c>
      <c r="G52" s="7">
        <f t="shared" si="3"/>
        <v>264</v>
      </c>
    </row>
    <row r="53" spans="1:7" ht="15" customHeight="1">
      <c r="A53" s="46"/>
      <c r="B53" s="50" t="s">
        <v>56</v>
      </c>
      <c r="C53" s="50"/>
      <c r="D53" s="21">
        <v>137</v>
      </c>
      <c r="E53" s="21">
        <v>171</v>
      </c>
      <c r="F53" s="21">
        <v>187</v>
      </c>
      <c r="G53" s="7">
        <f t="shared" si="3"/>
        <v>358</v>
      </c>
    </row>
    <row r="54" spans="1:7" ht="15" customHeight="1">
      <c r="A54" s="46"/>
      <c r="B54" s="50" t="s">
        <v>57</v>
      </c>
      <c r="C54" s="50"/>
      <c r="D54" s="21">
        <v>60</v>
      </c>
      <c r="E54" s="21">
        <v>89</v>
      </c>
      <c r="F54" s="21">
        <v>81</v>
      </c>
      <c r="G54" s="7">
        <f t="shared" si="3"/>
        <v>170</v>
      </c>
    </row>
    <row r="55" spans="1:7" ht="15" customHeight="1">
      <c r="A55" s="46"/>
      <c r="B55" s="50" t="s">
        <v>58</v>
      </c>
      <c r="C55" s="50"/>
      <c r="D55" s="21">
        <v>147</v>
      </c>
      <c r="E55" s="21">
        <v>206</v>
      </c>
      <c r="F55" s="21">
        <v>189</v>
      </c>
      <c r="G55" s="7">
        <f t="shared" si="3"/>
        <v>395</v>
      </c>
    </row>
    <row r="56" spans="1:7" ht="15" customHeight="1">
      <c r="A56" s="46"/>
      <c r="B56" s="50" t="s">
        <v>59</v>
      </c>
      <c r="C56" s="50"/>
      <c r="D56" s="21">
        <v>190</v>
      </c>
      <c r="E56" s="21">
        <v>260</v>
      </c>
      <c r="F56" s="21">
        <v>252</v>
      </c>
      <c r="G56" s="7">
        <f t="shared" si="3"/>
        <v>512</v>
      </c>
    </row>
    <row r="57" spans="1:7" ht="15" customHeight="1">
      <c r="A57" s="46"/>
      <c r="B57" s="50" t="s">
        <v>60</v>
      </c>
      <c r="C57" s="50"/>
      <c r="D57" s="21">
        <v>503</v>
      </c>
      <c r="E57" s="21">
        <v>651</v>
      </c>
      <c r="F57" s="21">
        <v>656</v>
      </c>
      <c r="G57" s="7">
        <f t="shared" si="3"/>
        <v>1307</v>
      </c>
    </row>
    <row r="58" spans="1:7" ht="15" customHeight="1">
      <c r="A58" s="46"/>
      <c r="B58" s="50" t="s">
        <v>61</v>
      </c>
      <c r="C58" s="50"/>
      <c r="D58" s="21">
        <v>318</v>
      </c>
      <c r="E58" s="21">
        <v>409</v>
      </c>
      <c r="F58" s="21">
        <v>370</v>
      </c>
      <c r="G58" s="7">
        <f t="shared" si="3"/>
        <v>779</v>
      </c>
    </row>
    <row r="59" spans="1:7" ht="15" customHeight="1">
      <c r="A59" s="46"/>
      <c r="B59" s="50" t="s">
        <v>62</v>
      </c>
      <c r="C59" s="50"/>
      <c r="D59" s="21">
        <v>157</v>
      </c>
      <c r="E59" s="21">
        <v>223</v>
      </c>
      <c r="F59" s="21">
        <v>248</v>
      </c>
      <c r="G59" s="7">
        <f t="shared" si="3"/>
        <v>471</v>
      </c>
    </row>
    <row r="60" spans="1:7" ht="15" customHeight="1">
      <c r="A60" s="46"/>
      <c r="B60" s="50" t="s">
        <v>63</v>
      </c>
      <c r="C60" s="50"/>
      <c r="D60" s="21">
        <v>94</v>
      </c>
      <c r="E60" s="21">
        <v>150</v>
      </c>
      <c r="F60" s="21">
        <v>158</v>
      </c>
      <c r="G60" s="7">
        <f t="shared" si="3"/>
        <v>308</v>
      </c>
    </row>
    <row r="61" spans="1:7" ht="15" customHeight="1">
      <c r="A61" s="46"/>
      <c r="B61" s="50" t="s">
        <v>64</v>
      </c>
      <c r="C61" s="50"/>
      <c r="D61" s="21">
        <v>53</v>
      </c>
      <c r="E61" s="21">
        <v>110</v>
      </c>
      <c r="F61" s="21">
        <v>99</v>
      </c>
      <c r="G61" s="7">
        <f t="shared" si="3"/>
        <v>209</v>
      </c>
    </row>
    <row r="62" spans="1:7" ht="15" customHeight="1">
      <c r="A62" s="46"/>
      <c r="B62" s="50" t="s">
        <v>65</v>
      </c>
      <c r="C62" s="50"/>
      <c r="D62" s="21">
        <v>75</v>
      </c>
      <c r="E62" s="21">
        <v>72</v>
      </c>
      <c r="F62" s="21">
        <v>3</v>
      </c>
      <c r="G62" s="7">
        <f t="shared" si="3"/>
        <v>75</v>
      </c>
    </row>
    <row r="63" spans="1:7" ht="15" customHeight="1">
      <c r="A63" s="46"/>
      <c r="B63" s="50" t="s">
        <v>66</v>
      </c>
      <c r="C63" s="50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47"/>
      <c r="B64" s="30" t="s">
        <v>67</v>
      </c>
      <c r="C64" s="30"/>
      <c r="D64" s="11">
        <f>SUM(D46:D63)</f>
        <v>4103</v>
      </c>
      <c r="E64" s="11">
        <f>SUM(E46:E63)</f>
        <v>5651</v>
      </c>
      <c r="F64" s="11">
        <f>SUM(F46:F63)</f>
        <v>5502</v>
      </c>
      <c r="G64" s="11">
        <f>SUM(G46:G63)</f>
        <v>11153</v>
      </c>
    </row>
    <row r="65" spans="1:7" ht="15" customHeight="1" thickTop="1">
      <c r="A65" s="45" t="s">
        <v>68</v>
      </c>
      <c r="B65" s="48" t="s">
        <v>69</v>
      </c>
      <c r="C65" s="49"/>
      <c r="D65" s="22">
        <v>56</v>
      </c>
      <c r="E65" s="22">
        <v>76</v>
      </c>
      <c r="F65" s="22">
        <v>72</v>
      </c>
      <c r="G65" s="10">
        <f>SUM(E65:F65)</f>
        <v>148</v>
      </c>
    </row>
    <row r="66" spans="1:7" ht="15" customHeight="1">
      <c r="A66" s="46"/>
      <c r="B66" s="43" t="s">
        <v>70</v>
      </c>
      <c r="C66" s="44"/>
      <c r="D66" s="21">
        <v>117</v>
      </c>
      <c r="E66" s="21">
        <v>166</v>
      </c>
      <c r="F66" s="21">
        <v>155</v>
      </c>
      <c r="G66" s="7">
        <f>SUM(E66:F66)</f>
        <v>321</v>
      </c>
    </row>
    <row r="67" spans="1:7" ht="15" customHeight="1">
      <c r="A67" s="46"/>
      <c r="B67" s="43" t="s">
        <v>71</v>
      </c>
      <c r="C67" s="44"/>
      <c r="D67" s="21">
        <v>143</v>
      </c>
      <c r="E67" s="21">
        <v>218</v>
      </c>
      <c r="F67" s="21">
        <v>225</v>
      </c>
      <c r="G67" s="7">
        <f aca="true" t="shared" si="4" ref="G67:G91">SUM(E67:F67)</f>
        <v>443</v>
      </c>
    </row>
    <row r="68" spans="1:7" ht="15" customHeight="1">
      <c r="A68" s="46"/>
      <c r="B68" s="43" t="s">
        <v>72</v>
      </c>
      <c r="C68" s="44"/>
      <c r="D68" s="21">
        <v>184</v>
      </c>
      <c r="E68" s="21">
        <v>282</v>
      </c>
      <c r="F68" s="21">
        <v>246</v>
      </c>
      <c r="G68" s="7">
        <f t="shared" si="4"/>
        <v>528</v>
      </c>
    </row>
    <row r="69" spans="1:7" ht="15" customHeight="1">
      <c r="A69" s="46"/>
      <c r="B69" s="43" t="s">
        <v>73</v>
      </c>
      <c r="C69" s="44"/>
      <c r="D69" s="21">
        <v>155</v>
      </c>
      <c r="E69" s="21">
        <v>233</v>
      </c>
      <c r="F69" s="21">
        <v>223</v>
      </c>
      <c r="G69" s="7">
        <f t="shared" si="4"/>
        <v>456</v>
      </c>
    </row>
    <row r="70" spans="1:7" ht="15" customHeight="1">
      <c r="A70" s="46"/>
      <c r="B70" s="43" t="s">
        <v>74</v>
      </c>
      <c r="C70" s="44"/>
      <c r="D70" s="21">
        <v>114</v>
      </c>
      <c r="E70" s="21">
        <v>135</v>
      </c>
      <c r="F70" s="21">
        <v>129</v>
      </c>
      <c r="G70" s="7">
        <f t="shared" si="4"/>
        <v>264</v>
      </c>
    </row>
    <row r="71" spans="1:7" ht="15" customHeight="1">
      <c r="A71" s="46"/>
      <c r="B71" s="43" t="s">
        <v>75</v>
      </c>
      <c r="C71" s="44"/>
      <c r="D71" s="21">
        <v>158</v>
      </c>
      <c r="E71" s="21">
        <v>244</v>
      </c>
      <c r="F71" s="21">
        <v>214</v>
      </c>
      <c r="G71" s="7">
        <f t="shared" si="4"/>
        <v>458</v>
      </c>
    </row>
    <row r="72" spans="1:7" ht="15" customHeight="1">
      <c r="A72" s="46"/>
      <c r="B72" s="43" t="s">
        <v>76</v>
      </c>
      <c r="C72" s="44"/>
      <c r="D72" s="21">
        <v>185</v>
      </c>
      <c r="E72" s="21">
        <v>292</v>
      </c>
      <c r="F72" s="21">
        <v>299</v>
      </c>
      <c r="G72" s="7">
        <f t="shared" si="4"/>
        <v>591</v>
      </c>
    </row>
    <row r="73" spans="1:7" ht="15" customHeight="1">
      <c r="A73" s="46"/>
      <c r="B73" s="43" t="s">
        <v>77</v>
      </c>
      <c r="C73" s="44"/>
      <c r="D73" s="21">
        <v>213</v>
      </c>
      <c r="E73" s="21">
        <v>340</v>
      </c>
      <c r="F73" s="21">
        <v>313</v>
      </c>
      <c r="G73" s="7">
        <f t="shared" si="4"/>
        <v>653</v>
      </c>
    </row>
    <row r="74" spans="1:7" ht="15" customHeight="1">
      <c r="A74" s="46"/>
      <c r="B74" s="43" t="s">
        <v>78</v>
      </c>
      <c r="C74" s="44"/>
      <c r="D74" s="21">
        <v>224</v>
      </c>
      <c r="E74" s="21">
        <v>303</v>
      </c>
      <c r="F74" s="21">
        <v>331</v>
      </c>
      <c r="G74" s="7">
        <f t="shared" si="4"/>
        <v>634</v>
      </c>
    </row>
    <row r="75" spans="1:7" ht="15" customHeight="1">
      <c r="A75" s="46"/>
      <c r="B75" s="43" t="s">
        <v>79</v>
      </c>
      <c r="C75" s="44"/>
      <c r="D75" s="21">
        <v>111</v>
      </c>
      <c r="E75" s="21">
        <v>183</v>
      </c>
      <c r="F75" s="21">
        <v>171</v>
      </c>
      <c r="G75" s="7">
        <f t="shared" si="4"/>
        <v>354</v>
      </c>
    </row>
    <row r="76" spans="1:7" ht="15" customHeight="1">
      <c r="A76" s="46"/>
      <c r="B76" s="43" t="s">
        <v>80</v>
      </c>
      <c r="C76" s="44"/>
      <c r="D76" s="21">
        <v>59</v>
      </c>
      <c r="E76" s="21">
        <v>100</v>
      </c>
      <c r="F76" s="21">
        <v>85</v>
      </c>
      <c r="G76" s="7">
        <f t="shared" si="4"/>
        <v>185</v>
      </c>
    </row>
    <row r="77" spans="1:7" ht="15" customHeight="1">
      <c r="A77" s="46"/>
      <c r="B77" s="43" t="s">
        <v>81</v>
      </c>
      <c r="C77" s="44"/>
      <c r="D77" s="21">
        <v>130</v>
      </c>
      <c r="E77" s="21">
        <v>184</v>
      </c>
      <c r="F77" s="21">
        <v>190</v>
      </c>
      <c r="G77" s="7">
        <f t="shared" si="4"/>
        <v>374</v>
      </c>
    </row>
    <row r="78" spans="1:7" ht="15" customHeight="1">
      <c r="A78" s="46"/>
      <c r="B78" s="43" t="s">
        <v>82</v>
      </c>
      <c r="C78" s="44"/>
      <c r="D78" s="21">
        <v>336</v>
      </c>
      <c r="E78" s="21">
        <v>498</v>
      </c>
      <c r="F78" s="21">
        <v>507</v>
      </c>
      <c r="G78" s="7">
        <f t="shared" si="4"/>
        <v>1005</v>
      </c>
    </row>
    <row r="79" spans="1:7" ht="15" customHeight="1">
      <c r="A79" s="46"/>
      <c r="B79" s="43" t="s">
        <v>83</v>
      </c>
      <c r="C79" s="44"/>
      <c r="D79" s="21">
        <v>698</v>
      </c>
      <c r="E79" s="21">
        <v>976</v>
      </c>
      <c r="F79" s="21">
        <v>1005</v>
      </c>
      <c r="G79" s="7">
        <f t="shared" si="4"/>
        <v>1981</v>
      </c>
    </row>
    <row r="80" spans="1:7" ht="15" customHeight="1">
      <c r="A80" s="46"/>
      <c r="B80" s="43" t="s">
        <v>84</v>
      </c>
      <c r="C80" s="44"/>
      <c r="D80" s="21">
        <v>239</v>
      </c>
      <c r="E80" s="21">
        <v>363</v>
      </c>
      <c r="F80" s="21">
        <v>357</v>
      </c>
      <c r="G80" s="7">
        <f t="shared" si="4"/>
        <v>720</v>
      </c>
    </row>
    <row r="81" spans="1:7" ht="15" customHeight="1">
      <c r="A81" s="46"/>
      <c r="B81" s="43" t="s">
        <v>85</v>
      </c>
      <c r="C81" s="44"/>
      <c r="D81" s="21">
        <v>158</v>
      </c>
      <c r="E81" s="21">
        <v>213</v>
      </c>
      <c r="F81" s="21">
        <v>212</v>
      </c>
      <c r="G81" s="7">
        <f t="shared" si="4"/>
        <v>425</v>
      </c>
    </row>
    <row r="82" spans="1:7" ht="15" customHeight="1">
      <c r="A82" s="46"/>
      <c r="B82" s="43" t="s">
        <v>86</v>
      </c>
      <c r="C82" s="44"/>
      <c r="D82" s="21">
        <v>276</v>
      </c>
      <c r="E82" s="21">
        <v>407</v>
      </c>
      <c r="F82" s="21">
        <v>388</v>
      </c>
      <c r="G82" s="7">
        <f t="shared" si="4"/>
        <v>795</v>
      </c>
    </row>
    <row r="83" spans="1:7" ht="15" customHeight="1">
      <c r="A83" s="46"/>
      <c r="B83" s="43" t="s">
        <v>87</v>
      </c>
      <c r="C83" s="44"/>
      <c r="D83" s="21">
        <v>123</v>
      </c>
      <c r="E83" s="21">
        <v>190</v>
      </c>
      <c r="F83" s="21">
        <v>169</v>
      </c>
      <c r="G83" s="7">
        <f t="shared" si="4"/>
        <v>359</v>
      </c>
    </row>
    <row r="84" spans="1:7" ht="15" customHeight="1">
      <c r="A84" s="46"/>
      <c r="B84" s="43" t="s">
        <v>88</v>
      </c>
      <c r="C84" s="44"/>
      <c r="D84" s="21">
        <v>79</v>
      </c>
      <c r="E84" s="21">
        <v>114</v>
      </c>
      <c r="F84" s="21">
        <v>114</v>
      </c>
      <c r="G84" s="7">
        <f t="shared" si="4"/>
        <v>228</v>
      </c>
    </row>
    <row r="85" spans="1:7" ht="15" customHeight="1">
      <c r="A85" s="46"/>
      <c r="B85" s="43" t="s">
        <v>89</v>
      </c>
      <c r="C85" s="44"/>
      <c r="D85" s="21">
        <v>122</v>
      </c>
      <c r="E85" s="21">
        <v>179</v>
      </c>
      <c r="F85" s="21">
        <v>210</v>
      </c>
      <c r="G85" s="7">
        <f t="shared" si="4"/>
        <v>389</v>
      </c>
    </row>
    <row r="86" spans="1:7" ht="15" customHeight="1">
      <c r="A86" s="46"/>
      <c r="B86" s="43" t="s">
        <v>90</v>
      </c>
      <c r="C86" s="44"/>
      <c r="D86" s="21">
        <v>68</v>
      </c>
      <c r="E86" s="21">
        <v>105</v>
      </c>
      <c r="F86" s="21">
        <v>116</v>
      </c>
      <c r="G86" s="7">
        <f t="shared" si="4"/>
        <v>221</v>
      </c>
    </row>
    <row r="87" spans="1:7" ht="15" customHeight="1">
      <c r="A87" s="46"/>
      <c r="B87" s="43" t="s">
        <v>91</v>
      </c>
      <c r="C87" s="44"/>
      <c r="D87" s="21">
        <v>184</v>
      </c>
      <c r="E87" s="21">
        <v>354</v>
      </c>
      <c r="F87" s="21">
        <v>337</v>
      </c>
      <c r="G87" s="7">
        <f t="shared" si="4"/>
        <v>691</v>
      </c>
    </row>
    <row r="88" spans="1:7" ht="15" customHeight="1">
      <c r="A88" s="46"/>
      <c r="B88" s="43" t="s">
        <v>92</v>
      </c>
      <c r="C88" s="44"/>
      <c r="D88" s="21">
        <v>125</v>
      </c>
      <c r="E88" s="21">
        <v>227</v>
      </c>
      <c r="F88" s="21">
        <v>232</v>
      </c>
      <c r="G88" s="7">
        <f t="shared" si="4"/>
        <v>459</v>
      </c>
    </row>
    <row r="89" spans="1:7" ht="15" customHeight="1">
      <c r="A89" s="46"/>
      <c r="B89" s="43" t="s">
        <v>93</v>
      </c>
      <c r="C89" s="44"/>
      <c r="D89" s="21">
        <v>61</v>
      </c>
      <c r="E89" s="21">
        <v>27</v>
      </c>
      <c r="F89" s="21">
        <v>34</v>
      </c>
      <c r="G89" s="7">
        <f t="shared" si="4"/>
        <v>61</v>
      </c>
    </row>
    <row r="90" spans="1:7" ht="15" customHeight="1">
      <c r="A90" s="46"/>
      <c r="B90" s="43" t="s">
        <v>94</v>
      </c>
      <c r="C90" s="44"/>
      <c r="D90" s="21">
        <v>107</v>
      </c>
      <c r="E90" s="21">
        <v>33</v>
      </c>
      <c r="F90" s="21">
        <v>74</v>
      </c>
      <c r="G90" s="7">
        <f t="shared" si="4"/>
        <v>107</v>
      </c>
    </row>
    <row r="91" spans="1:7" ht="15" customHeight="1">
      <c r="A91" s="46"/>
      <c r="B91" s="43" t="s">
        <v>95</v>
      </c>
      <c r="C91" s="44"/>
      <c r="D91" s="21">
        <v>53</v>
      </c>
      <c r="E91" s="21">
        <v>31</v>
      </c>
      <c r="F91" s="21">
        <v>22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4478</v>
      </c>
      <c r="E92" s="11">
        <f>SUM(E65:E91)</f>
        <v>6473</v>
      </c>
      <c r="F92" s="11">
        <f>SUM(F65:F91)</f>
        <v>6430</v>
      </c>
      <c r="G92" s="11">
        <f>SUM(G65:G91)</f>
        <v>12903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14960</v>
      </c>
      <c r="E93" s="13">
        <f>SUM(E6:E26,E28:E44,E46:E63,E65:E91)</f>
        <v>20852</v>
      </c>
      <c r="F93" s="13">
        <f>SUM(F6:F26,F28:F44,F46:F63,F65:F91)</f>
        <v>20459</v>
      </c>
      <c r="G93" s="13">
        <f>SUM(G6:G26,G28:G44,G46:G63,G65:G91)</f>
        <v>41311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ht="15" customHeight="1"/>
    <row r="98" ht="15" customHeight="1"/>
    <row r="99" ht="15" customHeight="1"/>
  </sheetData>
  <sheetProtection sheet="1"/>
  <mergeCells count="96"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2:C92"/>
    <mergeCell ref="B93:C93"/>
    <mergeCell ref="B86:C86"/>
    <mergeCell ref="B87:C87"/>
    <mergeCell ref="B88:C88"/>
    <mergeCell ref="B89:C89"/>
    <mergeCell ref="B90:C90"/>
    <mergeCell ref="B91:C91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95"/>
  <sheetViews>
    <sheetView zoomScale="130" zoomScaleNormal="130" zoomScaleSheetLayoutView="130" workbookViewId="0" topLeftCell="A28">
      <selection activeCell="D21" sqref="D2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118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60" t="s">
        <v>114</v>
      </c>
      <c r="F4" s="60"/>
      <c r="G4" s="60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480-D25</f>
        <v>425</v>
      </c>
      <c r="E6" s="21">
        <f>678-E25</f>
        <v>588</v>
      </c>
      <c r="F6" s="21">
        <v>582</v>
      </c>
      <c r="G6" s="7">
        <v>1170</v>
      </c>
    </row>
    <row r="7" spans="1:7" ht="15" customHeight="1">
      <c r="A7" s="46"/>
      <c r="B7" s="43" t="s">
        <v>9</v>
      </c>
      <c r="C7" s="44"/>
      <c r="D7" s="21">
        <v>140</v>
      </c>
      <c r="E7" s="21">
        <v>183</v>
      </c>
      <c r="F7" s="21">
        <v>188</v>
      </c>
      <c r="G7" s="7">
        <f aca="true" t="shared" si="0" ref="G7:G24">SUM(E7,F7)</f>
        <v>371</v>
      </c>
    </row>
    <row r="8" spans="1:7" ht="15" customHeight="1">
      <c r="A8" s="46"/>
      <c r="B8" s="43" t="s">
        <v>10</v>
      </c>
      <c r="C8" s="44"/>
      <c r="D8" s="21">
        <v>91</v>
      </c>
      <c r="E8" s="21">
        <v>121</v>
      </c>
      <c r="F8" s="21">
        <v>112</v>
      </c>
      <c r="G8" s="7">
        <f t="shared" si="0"/>
        <v>233</v>
      </c>
    </row>
    <row r="9" spans="1:7" ht="15" customHeight="1">
      <c r="A9" s="46"/>
      <c r="B9" s="43" t="s">
        <v>11</v>
      </c>
      <c r="C9" s="44"/>
      <c r="D9" s="7">
        <v>330</v>
      </c>
      <c r="E9" s="21">
        <v>416</v>
      </c>
      <c r="F9" s="21">
        <v>455</v>
      </c>
      <c r="G9" s="7">
        <f t="shared" si="0"/>
        <v>871</v>
      </c>
    </row>
    <row r="10" spans="1:7" ht="15" customHeight="1">
      <c r="A10" s="46"/>
      <c r="B10" s="43" t="s">
        <v>12</v>
      </c>
      <c r="C10" s="44"/>
      <c r="D10" s="21">
        <v>90</v>
      </c>
      <c r="E10" s="21">
        <v>116</v>
      </c>
      <c r="F10" s="21">
        <v>113</v>
      </c>
      <c r="G10" s="7">
        <f t="shared" si="0"/>
        <v>229</v>
      </c>
    </row>
    <row r="11" spans="1:7" ht="15" customHeight="1">
      <c r="A11" s="46"/>
      <c r="B11" s="43" t="s">
        <v>13</v>
      </c>
      <c r="C11" s="44"/>
      <c r="D11" s="21">
        <v>81</v>
      </c>
      <c r="E11" s="21">
        <v>108</v>
      </c>
      <c r="F11" s="21">
        <v>100</v>
      </c>
      <c r="G11" s="7">
        <f t="shared" si="0"/>
        <v>208</v>
      </c>
    </row>
    <row r="12" spans="1:7" ht="15" customHeight="1">
      <c r="A12" s="46"/>
      <c r="B12" s="43" t="s">
        <v>14</v>
      </c>
      <c r="C12" s="44"/>
      <c r="D12" s="21">
        <v>78</v>
      </c>
      <c r="E12" s="21">
        <v>112</v>
      </c>
      <c r="F12" s="21">
        <v>115</v>
      </c>
      <c r="G12" s="7">
        <f t="shared" si="0"/>
        <v>227</v>
      </c>
    </row>
    <row r="13" spans="1:7" ht="15" customHeight="1">
      <c r="A13" s="46"/>
      <c r="B13" s="43" t="s">
        <v>15</v>
      </c>
      <c r="C13" s="44"/>
      <c r="D13" s="21">
        <v>337</v>
      </c>
      <c r="E13" s="21">
        <v>473</v>
      </c>
      <c r="F13" s="21">
        <v>483</v>
      </c>
      <c r="G13" s="7">
        <f t="shared" si="0"/>
        <v>956</v>
      </c>
    </row>
    <row r="14" spans="1:7" ht="15" customHeight="1">
      <c r="A14" s="46"/>
      <c r="B14" s="43" t="s">
        <v>16</v>
      </c>
      <c r="C14" s="44"/>
      <c r="D14" s="21">
        <v>182</v>
      </c>
      <c r="E14" s="21">
        <v>286</v>
      </c>
      <c r="F14" s="21">
        <v>252</v>
      </c>
      <c r="G14" s="7">
        <f t="shared" si="0"/>
        <v>538</v>
      </c>
    </row>
    <row r="15" spans="1:7" ht="15" customHeight="1">
      <c r="A15" s="46"/>
      <c r="B15" s="43" t="s">
        <v>17</v>
      </c>
      <c r="C15" s="44"/>
      <c r="D15" s="21">
        <v>226</v>
      </c>
      <c r="E15" s="21">
        <v>303</v>
      </c>
      <c r="F15" s="21">
        <v>288</v>
      </c>
      <c r="G15" s="7">
        <f t="shared" si="0"/>
        <v>591</v>
      </c>
    </row>
    <row r="16" spans="1:7" ht="15" customHeight="1">
      <c r="A16" s="46"/>
      <c r="B16" s="43" t="s">
        <v>18</v>
      </c>
      <c r="C16" s="44"/>
      <c r="D16" s="21">
        <v>153</v>
      </c>
      <c r="E16" s="21">
        <v>240</v>
      </c>
      <c r="F16" s="21">
        <v>219</v>
      </c>
      <c r="G16" s="7">
        <f t="shared" si="0"/>
        <v>459</v>
      </c>
    </row>
    <row r="17" spans="1:7" ht="15" customHeight="1">
      <c r="A17" s="46"/>
      <c r="B17" s="43" t="s">
        <v>19</v>
      </c>
      <c r="C17" s="44"/>
      <c r="D17" s="21">
        <v>158</v>
      </c>
      <c r="E17" s="21">
        <v>208</v>
      </c>
      <c r="F17" s="21">
        <v>245</v>
      </c>
      <c r="G17" s="7">
        <f t="shared" si="0"/>
        <v>453</v>
      </c>
    </row>
    <row r="18" spans="1:7" ht="15" customHeight="1">
      <c r="A18" s="46"/>
      <c r="B18" s="43" t="s">
        <v>20</v>
      </c>
      <c r="C18" s="44"/>
      <c r="D18" s="21">
        <v>248</v>
      </c>
      <c r="E18" s="21">
        <v>295</v>
      </c>
      <c r="F18" s="21">
        <v>282</v>
      </c>
      <c r="G18" s="7">
        <f t="shared" si="0"/>
        <v>577</v>
      </c>
    </row>
    <row r="19" spans="1:7" ht="15" customHeight="1">
      <c r="A19" s="46"/>
      <c r="B19" s="43" t="s">
        <v>21</v>
      </c>
      <c r="C19" s="44"/>
      <c r="D19" s="21">
        <v>188</v>
      </c>
      <c r="E19" s="21">
        <v>272</v>
      </c>
      <c r="F19" s="21">
        <v>259</v>
      </c>
      <c r="G19" s="7">
        <f t="shared" si="0"/>
        <v>531</v>
      </c>
    </row>
    <row r="20" spans="1:7" ht="15" customHeight="1">
      <c r="A20" s="46"/>
      <c r="B20" s="43" t="s">
        <v>22</v>
      </c>
      <c r="C20" s="44"/>
      <c r="D20" s="7">
        <f>201-D26</f>
        <v>93</v>
      </c>
      <c r="E20" s="7">
        <f>159-E26</f>
        <v>128</v>
      </c>
      <c r="F20" s="7">
        <f>203-F26</f>
        <v>126</v>
      </c>
      <c r="G20" s="7">
        <f t="shared" si="0"/>
        <v>254</v>
      </c>
    </row>
    <row r="21" spans="1:7" ht="15" customHeight="1">
      <c r="A21" s="46"/>
      <c r="B21" s="43" t="s">
        <v>23</v>
      </c>
      <c r="C21" s="44"/>
      <c r="D21" s="21">
        <v>507</v>
      </c>
      <c r="E21" s="21">
        <v>790</v>
      </c>
      <c r="F21" s="21">
        <v>777</v>
      </c>
      <c r="G21" s="7">
        <f t="shared" si="0"/>
        <v>1567</v>
      </c>
    </row>
    <row r="22" spans="1:7" ht="15" customHeight="1">
      <c r="A22" s="46"/>
      <c r="B22" s="43" t="s">
        <v>24</v>
      </c>
      <c r="C22" s="44"/>
      <c r="D22" s="21">
        <v>362</v>
      </c>
      <c r="E22" s="21">
        <v>543</v>
      </c>
      <c r="F22" s="21">
        <v>579</v>
      </c>
      <c r="G22" s="7">
        <f t="shared" si="0"/>
        <v>1122</v>
      </c>
    </row>
    <row r="23" spans="1:7" ht="15" customHeight="1">
      <c r="A23" s="46"/>
      <c r="B23" s="43" t="s">
        <v>25</v>
      </c>
      <c r="C23" s="44"/>
      <c r="D23" s="21">
        <v>404</v>
      </c>
      <c r="E23" s="21">
        <v>578</v>
      </c>
      <c r="F23" s="21">
        <v>515</v>
      </c>
      <c r="G23" s="7">
        <f t="shared" si="0"/>
        <v>1093</v>
      </c>
    </row>
    <row r="24" spans="1:8" ht="15" customHeight="1">
      <c r="A24" s="46"/>
      <c r="B24" s="43" t="s">
        <v>26</v>
      </c>
      <c r="C24" s="44"/>
      <c r="D24" s="21">
        <v>42</v>
      </c>
      <c r="E24" s="21">
        <v>56</v>
      </c>
      <c r="F24" s="21">
        <v>60</v>
      </c>
      <c r="G24" s="7">
        <f t="shared" si="0"/>
        <v>116</v>
      </c>
      <c r="H24" s="2"/>
    </row>
    <row r="25" spans="1:8" ht="15" customHeight="1">
      <c r="A25" s="46"/>
      <c r="B25" s="25" t="s">
        <v>103</v>
      </c>
      <c r="C25" s="26"/>
      <c r="D25" s="8">
        <v>55</v>
      </c>
      <c r="E25" s="27">
        <v>90</v>
      </c>
      <c r="F25" s="27">
        <v>113</v>
      </c>
      <c r="G25" s="7">
        <f>SUM(E25:F25)</f>
        <v>203</v>
      </c>
      <c r="H25" s="2"/>
    </row>
    <row r="26" spans="1:8" ht="15" customHeight="1">
      <c r="A26" s="46"/>
      <c r="B26" s="43" t="s">
        <v>27</v>
      </c>
      <c r="C26" s="44"/>
      <c r="D26" s="8">
        <v>108</v>
      </c>
      <c r="E26" s="8">
        <v>31</v>
      </c>
      <c r="F26" s="8">
        <v>77</v>
      </c>
      <c r="G26" s="8">
        <f>SUM(E26:F26)</f>
        <v>108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4298</v>
      </c>
      <c r="E27" s="9">
        <f>SUM(E6:E26)</f>
        <v>5937</v>
      </c>
      <c r="F27" s="9">
        <f>SUM(F6:F26)</f>
        <v>5940</v>
      </c>
      <c r="G27" s="9">
        <f>SUM(G6:G26)</f>
        <v>11877</v>
      </c>
    </row>
    <row r="28" spans="1:7" ht="15" customHeight="1" thickTop="1">
      <c r="A28" s="45" t="s">
        <v>29</v>
      </c>
      <c r="B28" s="48" t="s">
        <v>30</v>
      </c>
      <c r="C28" s="49"/>
      <c r="D28" s="22">
        <v>269</v>
      </c>
      <c r="E28" s="22">
        <v>407</v>
      </c>
      <c r="F28" s="22">
        <v>360</v>
      </c>
      <c r="G28" s="10">
        <v>767</v>
      </c>
    </row>
    <row r="29" spans="1:7" ht="15" customHeight="1">
      <c r="A29" s="46"/>
      <c r="B29" s="43" t="s">
        <v>31</v>
      </c>
      <c r="C29" s="44"/>
      <c r="D29" s="21">
        <v>105</v>
      </c>
      <c r="E29" s="21">
        <v>138</v>
      </c>
      <c r="F29" s="21">
        <v>126</v>
      </c>
      <c r="G29" s="7">
        <v>264</v>
      </c>
    </row>
    <row r="30" spans="1:7" ht="15" customHeight="1">
      <c r="A30" s="46"/>
      <c r="B30" s="43" t="s">
        <v>32</v>
      </c>
      <c r="C30" s="44"/>
      <c r="D30" s="21">
        <v>76</v>
      </c>
      <c r="E30" s="21">
        <v>110</v>
      </c>
      <c r="F30" s="21">
        <v>93</v>
      </c>
      <c r="G30" s="7">
        <v>203</v>
      </c>
    </row>
    <row r="31" spans="1:7" ht="15" customHeight="1">
      <c r="A31" s="46"/>
      <c r="B31" s="43" t="s">
        <v>33</v>
      </c>
      <c r="C31" s="44"/>
      <c r="D31" s="21">
        <v>226</v>
      </c>
      <c r="E31" s="21">
        <v>331</v>
      </c>
      <c r="F31" s="21">
        <v>280</v>
      </c>
      <c r="G31" s="7">
        <v>611</v>
      </c>
    </row>
    <row r="32" spans="1:7" ht="15" customHeight="1">
      <c r="A32" s="46"/>
      <c r="B32" s="43" t="s">
        <v>34</v>
      </c>
      <c r="C32" s="44"/>
      <c r="D32" s="21">
        <v>54</v>
      </c>
      <c r="E32" s="21">
        <v>64</v>
      </c>
      <c r="F32" s="21">
        <v>57</v>
      </c>
      <c r="G32" s="7">
        <v>121</v>
      </c>
    </row>
    <row r="33" spans="1:7" ht="15" customHeight="1">
      <c r="A33" s="46"/>
      <c r="B33" s="43" t="s">
        <v>35</v>
      </c>
      <c r="C33" s="44"/>
      <c r="D33" s="21">
        <v>136</v>
      </c>
      <c r="E33" s="21">
        <v>187</v>
      </c>
      <c r="F33" s="21">
        <v>176</v>
      </c>
      <c r="G33" s="7">
        <v>363</v>
      </c>
    </row>
    <row r="34" spans="1:7" ht="15" customHeight="1">
      <c r="A34" s="46"/>
      <c r="B34" s="43" t="s">
        <v>36</v>
      </c>
      <c r="C34" s="44"/>
      <c r="D34" s="21">
        <v>218</v>
      </c>
      <c r="E34" s="21">
        <v>297</v>
      </c>
      <c r="F34" s="21">
        <v>280</v>
      </c>
      <c r="G34" s="7">
        <f>SUM(E34,F34)</f>
        <v>577</v>
      </c>
    </row>
    <row r="35" spans="1:7" ht="15" customHeight="1">
      <c r="A35" s="46"/>
      <c r="B35" s="43" t="s">
        <v>37</v>
      </c>
      <c r="C35" s="44"/>
      <c r="D35" s="21">
        <v>251</v>
      </c>
      <c r="E35" s="21">
        <v>350</v>
      </c>
      <c r="F35" s="21">
        <v>330</v>
      </c>
      <c r="G35" s="7">
        <v>680</v>
      </c>
    </row>
    <row r="36" spans="1:7" ht="15" customHeight="1">
      <c r="A36" s="46"/>
      <c r="B36" s="43" t="s">
        <v>38</v>
      </c>
      <c r="C36" s="44"/>
      <c r="D36" s="21">
        <v>183</v>
      </c>
      <c r="E36" s="21">
        <v>234</v>
      </c>
      <c r="F36" s="21">
        <v>245</v>
      </c>
      <c r="G36" s="7">
        <v>479</v>
      </c>
    </row>
    <row r="37" spans="1:7" ht="15" customHeight="1">
      <c r="A37" s="46"/>
      <c r="B37" s="43" t="s">
        <v>39</v>
      </c>
      <c r="C37" s="44"/>
      <c r="D37" s="21">
        <v>173</v>
      </c>
      <c r="E37" s="21">
        <v>269</v>
      </c>
      <c r="F37" s="21">
        <v>256</v>
      </c>
      <c r="G37" s="7">
        <v>525</v>
      </c>
    </row>
    <row r="38" spans="1:7" ht="15" customHeight="1">
      <c r="A38" s="46"/>
      <c r="B38" s="43" t="s">
        <v>40</v>
      </c>
      <c r="C38" s="44"/>
      <c r="D38" s="21">
        <v>147</v>
      </c>
      <c r="E38" s="21">
        <v>142</v>
      </c>
      <c r="F38" s="21">
        <v>133</v>
      </c>
      <c r="G38" s="7">
        <f>SUM(E38,F38)</f>
        <v>275</v>
      </c>
    </row>
    <row r="39" spans="1:7" ht="15" customHeight="1">
      <c r="A39" s="46"/>
      <c r="B39" s="43" t="s">
        <v>41</v>
      </c>
      <c r="C39" s="44"/>
      <c r="D39" s="21">
        <v>36</v>
      </c>
      <c r="E39" s="21">
        <v>41</v>
      </c>
      <c r="F39" s="21">
        <v>21</v>
      </c>
      <c r="G39" s="7">
        <v>62</v>
      </c>
    </row>
    <row r="40" spans="1:7" ht="15" customHeight="1">
      <c r="A40" s="46"/>
      <c r="B40" s="43" t="s">
        <v>42</v>
      </c>
      <c r="C40" s="44"/>
      <c r="D40" s="21">
        <v>28</v>
      </c>
      <c r="E40" s="21">
        <v>26</v>
      </c>
      <c r="F40" s="21">
        <v>2</v>
      </c>
      <c r="G40" s="7">
        <v>28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>SUM(E41:F41)</f>
        <v>0</v>
      </c>
    </row>
    <row r="42" spans="1:7" ht="15" customHeight="1">
      <c r="A42" s="46"/>
      <c r="B42" s="43" t="s">
        <v>44</v>
      </c>
      <c r="C42" s="44"/>
      <c r="D42" s="21">
        <v>69</v>
      </c>
      <c r="E42" s="21">
        <v>19</v>
      </c>
      <c r="F42" s="21">
        <v>50</v>
      </c>
      <c r="G42" s="7">
        <v>69</v>
      </c>
    </row>
    <row r="43" spans="1:7" ht="15" customHeight="1">
      <c r="A43" s="46"/>
      <c r="B43" s="43" t="s">
        <v>45</v>
      </c>
      <c r="C43" s="44"/>
      <c r="D43" s="21">
        <v>54</v>
      </c>
      <c r="E43" s="21">
        <v>88</v>
      </c>
      <c r="F43" s="21">
        <v>96</v>
      </c>
      <c r="G43" s="7">
        <v>184</v>
      </c>
    </row>
    <row r="44" spans="1:7" ht="15" customHeight="1">
      <c r="A44" s="46"/>
      <c r="B44" s="43" t="s">
        <v>46</v>
      </c>
      <c r="C44" s="44"/>
      <c r="D44" s="21">
        <v>51</v>
      </c>
      <c r="E44" s="21">
        <v>74</v>
      </c>
      <c r="F44" s="21">
        <v>64</v>
      </c>
      <c r="G44" s="7">
        <f>SUM(E44,F44)</f>
        <v>138</v>
      </c>
    </row>
    <row r="45" spans="1:7" ht="15" customHeight="1" thickBot="1">
      <c r="A45" s="47"/>
      <c r="B45" s="30" t="s">
        <v>47</v>
      </c>
      <c r="C45" s="30"/>
      <c r="D45" s="11">
        <f>SUM(D28:D44)</f>
        <v>2076</v>
      </c>
      <c r="E45" s="11">
        <f>SUM(E28:E44)</f>
        <v>2777</v>
      </c>
      <c r="F45" s="11">
        <f>SUM(F28:F44)</f>
        <v>2569</v>
      </c>
      <c r="G45" s="11">
        <f>SUM(G28:G44)</f>
        <v>5346</v>
      </c>
    </row>
    <row r="46" spans="1:7" ht="15" customHeight="1" thickTop="1">
      <c r="A46" s="45" t="s">
        <v>48</v>
      </c>
      <c r="B46" s="51" t="s">
        <v>49</v>
      </c>
      <c r="C46" s="51"/>
      <c r="D46" s="22">
        <v>1066</v>
      </c>
      <c r="E46" s="22">
        <v>1551</v>
      </c>
      <c r="F46" s="22">
        <v>1519</v>
      </c>
      <c r="G46" s="10">
        <f>SUM(E46,F46)</f>
        <v>3070</v>
      </c>
    </row>
    <row r="47" spans="1:7" ht="15" customHeight="1">
      <c r="A47" s="46"/>
      <c r="B47" s="50" t="s">
        <v>50</v>
      </c>
      <c r="C47" s="50"/>
      <c r="D47" s="7">
        <f>185-D63</f>
        <v>114</v>
      </c>
      <c r="E47" s="7">
        <f>158-E63</f>
        <v>143</v>
      </c>
      <c r="F47" s="7">
        <f>198-F63</f>
        <v>142</v>
      </c>
      <c r="G47" s="7">
        <f>356-G63</f>
        <v>285</v>
      </c>
    </row>
    <row r="48" spans="1:7" ht="15" customHeight="1">
      <c r="A48" s="46"/>
      <c r="B48" s="50" t="s">
        <v>51</v>
      </c>
      <c r="C48" s="50"/>
      <c r="D48" s="21">
        <v>327</v>
      </c>
      <c r="E48" s="21">
        <v>453</v>
      </c>
      <c r="F48" s="21">
        <v>440</v>
      </c>
      <c r="G48" s="7">
        <f>SUM(E48,F48)</f>
        <v>893</v>
      </c>
    </row>
    <row r="49" spans="1:7" ht="15" customHeight="1">
      <c r="A49" s="46"/>
      <c r="B49" s="50" t="s">
        <v>52</v>
      </c>
      <c r="C49" s="50"/>
      <c r="D49" s="21">
        <v>163</v>
      </c>
      <c r="E49" s="21">
        <v>249</v>
      </c>
      <c r="F49" s="21">
        <v>241</v>
      </c>
      <c r="G49" s="7">
        <f>SUM(E49,F49)</f>
        <v>490</v>
      </c>
    </row>
    <row r="50" spans="1:7" ht="15" customHeight="1">
      <c r="A50" s="46"/>
      <c r="B50" s="50" t="s">
        <v>53</v>
      </c>
      <c r="C50" s="50"/>
      <c r="D50" s="21">
        <v>219</v>
      </c>
      <c r="E50" s="21">
        <v>301</v>
      </c>
      <c r="F50" s="21">
        <v>320</v>
      </c>
      <c r="G50" s="7">
        <v>621</v>
      </c>
    </row>
    <row r="51" spans="1:7" ht="15" customHeight="1">
      <c r="A51" s="46"/>
      <c r="B51" s="50" t="s">
        <v>54</v>
      </c>
      <c r="C51" s="50"/>
      <c r="D51" s="21">
        <v>315</v>
      </c>
      <c r="E51" s="21">
        <v>459</v>
      </c>
      <c r="F51" s="21">
        <v>421</v>
      </c>
      <c r="G51" s="7">
        <f>SUM(E51,F51)</f>
        <v>880</v>
      </c>
    </row>
    <row r="52" spans="1:7" ht="15" customHeight="1">
      <c r="A52" s="46"/>
      <c r="B52" s="50" t="s">
        <v>55</v>
      </c>
      <c r="C52" s="50"/>
      <c r="D52" s="21">
        <v>96</v>
      </c>
      <c r="E52" s="21">
        <v>134</v>
      </c>
      <c r="F52" s="21">
        <v>129</v>
      </c>
      <c r="G52" s="7">
        <v>263</v>
      </c>
    </row>
    <row r="53" spans="1:7" ht="15" customHeight="1">
      <c r="A53" s="46"/>
      <c r="B53" s="50" t="s">
        <v>56</v>
      </c>
      <c r="C53" s="50"/>
      <c r="D53" s="21">
        <v>137</v>
      </c>
      <c r="E53" s="21">
        <v>171</v>
      </c>
      <c r="F53" s="21">
        <v>187</v>
      </c>
      <c r="G53" s="7">
        <f aca="true" t="shared" si="1" ref="G53:G61">SUM(E53,F53)</f>
        <v>358</v>
      </c>
    </row>
    <row r="54" spans="1:7" ht="15" customHeight="1">
      <c r="A54" s="46"/>
      <c r="B54" s="50" t="s">
        <v>57</v>
      </c>
      <c r="C54" s="50"/>
      <c r="D54" s="21">
        <v>60</v>
      </c>
      <c r="E54" s="21">
        <v>89</v>
      </c>
      <c r="F54" s="21">
        <v>81</v>
      </c>
      <c r="G54" s="7">
        <f t="shared" si="1"/>
        <v>170</v>
      </c>
    </row>
    <row r="55" spans="1:7" ht="15" customHeight="1">
      <c r="A55" s="46"/>
      <c r="B55" s="50" t="s">
        <v>58</v>
      </c>
      <c r="C55" s="50"/>
      <c r="D55" s="21">
        <v>147</v>
      </c>
      <c r="E55" s="21">
        <v>207</v>
      </c>
      <c r="F55" s="21">
        <v>188</v>
      </c>
      <c r="G55" s="7">
        <f t="shared" si="1"/>
        <v>395</v>
      </c>
    </row>
    <row r="56" spans="1:7" ht="15" customHeight="1">
      <c r="A56" s="46"/>
      <c r="B56" s="50" t="s">
        <v>59</v>
      </c>
      <c r="C56" s="50"/>
      <c r="D56" s="21">
        <v>190</v>
      </c>
      <c r="E56" s="21">
        <v>260</v>
      </c>
      <c r="F56" s="21">
        <v>252</v>
      </c>
      <c r="G56" s="7">
        <f t="shared" si="1"/>
        <v>512</v>
      </c>
    </row>
    <row r="57" spans="1:7" ht="15" customHeight="1">
      <c r="A57" s="46"/>
      <c r="B57" s="50" t="s">
        <v>60</v>
      </c>
      <c r="C57" s="50"/>
      <c r="D57" s="21">
        <v>504</v>
      </c>
      <c r="E57" s="21">
        <v>654</v>
      </c>
      <c r="F57" s="21">
        <v>659</v>
      </c>
      <c r="G57" s="7">
        <f t="shared" si="1"/>
        <v>1313</v>
      </c>
    </row>
    <row r="58" spans="1:7" ht="15" customHeight="1">
      <c r="A58" s="46"/>
      <c r="B58" s="50" t="s">
        <v>61</v>
      </c>
      <c r="C58" s="50"/>
      <c r="D58" s="21">
        <v>318</v>
      </c>
      <c r="E58" s="21">
        <v>407</v>
      </c>
      <c r="F58" s="21">
        <v>368</v>
      </c>
      <c r="G58" s="7">
        <f t="shared" si="1"/>
        <v>775</v>
      </c>
    </row>
    <row r="59" spans="1:7" ht="15" customHeight="1">
      <c r="A59" s="46"/>
      <c r="B59" s="50" t="s">
        <v>62</v>
      </c>
      <c r="C59" s="50"/>
      <c r="D59" s="21">
        <v>157</v>
      </c>
      <c r="E59" s="21">
        <v>223</v>
      </c>
      <c r="F59" s="21">
        <v>248</v>
      </c>
      <c r="G59" s="7">
        <f t="shared" si="1"/>
        <v>471</v>
      </c>
    </row>
    <row r="60" spans="1:7" ht="15" customHeight="1">
      <c r="A60" s="46"/>
      <c r="B60" s="50" t="s">
        <v>63</v>
      </c>
      <c r="C60" s="50"/>
      <c r="D60" s="21">
        <v>94</v>
      </c>
      <c r="E60" s="21">
        <v>151</v>
      </c>
      <c r="F60" s="21">
        <v>156</v>
      </c>
      <c r="G60" s="7">
        <f t="shared" si="1"/>
        <v>307</v>
      </c>
    </row>
    <row r="61" spans="1:7" ht="15" customHeight="1">
      <c r="A61" s="46"/>
      <c r="B61" s="50" t="s">
        <v>64</v>
      </c>
      <c r="C61" s="50"/>
      <c r="D61" s="21">
        <v>54</v>
      </c>
      <c r="E61" s="21">
        <v>113</v>
      </c>
      <c r="F61" s="21">
        <v>100</v>
      </c>
      <c r="G61" s="7">
        <f t="shared" si="1"/>
        <v>213</v>
      </c>
    </row>
    <row r="62" spans="1:7" ht="15" customHeight="1">
      <c r="A62" s="46"/>
      <c r="B62" s="50" t="s">
        <v>65</v>
      </c>
      <c r="C62" s="50"/>
      <c r="D62" s="21">
        <v>76</v>
      </c>
      <c r="E62" s="21">
        <v>73</v>
      </c>
      <c r="F62" s="21">
        <v>3</v>
      </c>
      <c r="G62" s="7">
        <v>76</v>
      </c>
    </row>
    <row r="63" spans="1:7" ht="15" customHeight="1">
      <c r="A63" s="46"/>
      <c r="B63" s="50" t="s">
        <v>66</v>
      </c>
      <c r="C63" s="50"/>
      <c r="D63" s="7">
        <v>71</v>
      </c>
      <c r="E63" s="7">
        <v>15</v>
      </c>
      <c r="F63" s="7">
        <v>56</v>
      </c>
      <c r="G63" s="7">
        <f>SUM(E63:F63)</f>
        <v>71</v>
      </c>
    </row>
    <row r="64" spans="1:7" ht="15" customHeight="1" thickBot="1">
      <c r="A64" s="47"/>
      <c r="B64" s="30" t="s">
        <v>67</v>
      </c>
      <c r="C64" s="30"/>
      <c r="D64" s="11">
        <f>SUM(D46:D63)</f>
        <v>4108</v>
      </c>
      <c r="E64" s="11">
        <f>SUM(E46:E63)</f>
        <v>5653</v>
      </c>
      <c r="F64" s="11">
        <f>SUM(F46:F63)</f>
        <v>5510</v>
      </c>
      <c r="G64" s="11">
        <f>SUM(G46:G63)</f>
        <v>11163</v>
      </c>
    </row>
    <row r="65" spans="1:7" ht="15" customHeight="1" thickTop="1">
      <c r="A65" s="45" t="s">
        <v>68</v>
      </c>
      <c r="B65" s="48" t="s">
        <v>69</v>
      </c>
      <c r="C65" s="49"/>
      <c r="D65" s="22">
        <v>56</v>
      </c>
      <c r="E65" s="22">
        <v>76</v>
      </c>
      <c r="F65" s="22">
        <v>72</v>
      </c>
      <c r="G65" s="10">
        <f aca="true" t="shared" si="2" ref="G65:G70">SUM(E65,F65)</f>
        <v>148</v>
      </c>
    </row>
    <row r="66" spans="1:7" ht="15" customHeight="1">
      <c r="A66" s="46"/>
      <c r="B66" s="43" t="s">
        <v>70</v>
      </c>
      <c r="C66" s="44"/>
      <c r="D66" s="21">
        <v>117</v>
      </c>
      <c r="E66" s="21">
        <v>164</v>
      </c>
      <c r="F66" s="21">
        <v>157</v>
      </c>
      <c r="G66" s="7">
        <f t="shared" si="2"/>
        <v>321</v>
      </c>
    </row>
    <row r="67" spans="1:7" ht="15" customHeight="1">
      <c r="A67" s="46"/>
      <c r="B67" s="43" t="s">
        <v>71</v>
      </c>
      <c r="C67" s="44"/>
      <c r="D67" s="21">
        <v>144</v>
      </c>
      <c r="E67" s="21">
        <v>219</v>
      </c>
      <c r="F67" s="21">
        <v>226</v>
      </c>
      <c r="G67" s="7">
        <f t="shared" si="2"/>
        <v>445</v>
      </c>
    </row>
    <row r="68" spans="1:7" ht="15" customHeight="1">
      <c r="A68" s="46"/>
      <c r="B68" s="43" t="s">
        <v>72</v>
      </c>
      <c r="C68" s="44"/>
      <c r="D68" s="21">
        <v>182</v>
      </c>
      <c r="E68" s="21">
        <v>281</v>
      </c>
      <c r="F68" s="21">
        <v>245</v>
      </c>
      <c r="G68" s="7">
        <f t="shared" si="2"/>
        <v>526</v>
      </c>
    </row>
    <row r="69" spans="1:7" ht="15" customHeight="1">
      <c r="A69" s="46"/>
      <c r="B69" s="43" t="s">
        <v>73</v>
      </c>
      <c r="C69" s="44"/>
      <c r="D69" s="21">
        <v>155</v>
      </c>
      <c r="E69" s="21">
        <v>233</v>
      </c>
      <c r="F69" s="21">
        <v>223</v>
      </c>
      <c r="G69" s="7">
        <f t="shared" si="2"/>
        <v>456</v>
      </c>
    </row>
    <row r="70" spans="1:7" ht="15" customHeight="1">
      <c r="A70" s="46"/>
      <c r="B70" s="43" t="s">
        <v>74</v>
      </c>
      <c r="C70" s="44"/>
      <c r="D70" s="21">
        <v>114</v>
      </c>
      <c r="E70" s="21">
        <v>135</v>
      </c>
      <c r="F70" s="21">
        <v>129</v>
      </c>
      <c r="G70" s="7">
        <f t="shared" si="2"/>
        <v>264</v>
      </c>
    </row>
    <row r="71" spans="1:7" ht="15" customHeight="1">
      <c r="A71" s="46"/>
      <c r="B71" s="43" t="s">
        <v>75</v>
      </c>
      <c r="C71" s="44"/>
      <c r="D71" s="21">
        <v>157</v>
      </c>
      <c r="E71" s="21">
        <v>242</v>
      </c>
      <c r="F71" s="21">
        <v>212</v>
      </c>
      <c r="G71" s="7">
        <v>454</v>
      </c>
    </row>
    <row r="72" spans="1:7" ht="15" customHeight="1">
      <c r="A72" s="46"/>
      <c r="B72" s="43" t="s">
        <v>76</v>
      </c>
      <c r="C72" s="44"/>
      <c r="D72" s="21">
        <v>187</v>
      </c>
      <c r="E72" s="21">
        <v>292</v>
      </c>
      <c r="F72" s="21">
        <v>302</v>
      </c>
      <c r="G72" s="7">
        <v>594</v>
      </c>
    </row>
    <row r="73" spans="1:7" ht="15" customHeight="1">
      <c r="A73" s="46"/>
      <c r="B73" s="43" t="s">
        <v>77</v>
      </c>
      <c r="C73" s="44"/>
      <c r="D73" s="21">
        <v>212</v>
      </c>
      <c r="E73" s="21">
        <v>339</v>
      </c>
      <c r="F73" s="21">
        <v>316</v>
      </c>
      <c r="G73" s="7">
        <f aca="true" t="shared" si="3" ref="G73:G87">SUM(E73,F73)</f>
        <v>655</v>
      </c>
    </row>
    <row r="74" spans="1:7" ht="15" customHeight="1">
      <c r="A74" s="46"/>
      <c r="B74" s="43" t="s">
        <v>78</v>
      </c>
      <c r="C74" s="44"/>
      <c r="D74" s="21">
        <v>227</v>
      </c>
      <c r="E74" s="21">
        <v>303</v>
      </c>
      <c r="F74" s="21">
        <v>338</v>
      </c>
      <c r="G74" s="7">
        <f t="shared" si="3"/>
        <v>641</v>
      </c>
    </row>
    <row r="75" spans="1:7" ht="15" customHeight="1">
      <c r="A75" s="46"/>
      <c r="B75" s="43" t="s">
        <v>79</v>
      </c>
      <c r="C75" s="44"/>
      <c r="D75" s="21">
        <v>111</v>
      </c>
      <c r="E75" s="21">
        <v>186</v>
      </c>
      <c r="F75" s="21">
        <v>174</v>
      </c>
      <c r="G75" s="7">
        <f t="shared" si="3"/>
        <v>360</v>
      </c>
    </row>
    <row r="76" spans="1:7" ht="15" customHeight="1">
      <c r="A76" s="46"/>
      <c r="B76" s="43" t="s">
        <v>80</v>
      </c>
      <c r="C76" s="44"/>
      <c r="D76" s="21">
        <v>59</v>
      </c>
      <c r="E76" s="21">
        <v>100</v>
      </c>
      <c r="F76" s="21">
        <v>86</v>
      </c>
      <c r="G76" s="7">
        <f t="shared" si="3"/>
        <v>186</v>
      </c>
    </row>
    <row r="77" spans="1:7" ht="15" customHeight="1">
      <c r="A77" s="46"/>
      <c r="B77" s="43" t="s">
        <v>81</v>
      </c>
      <c r="C77" s="44"/>
      <c r="D77" s="21">
        <v>131</v>
      </c>
      <c r="E77" s="21">
        <v>187</v>
      </c>
      <c r="F77" s="21">
        <v>191</v>
      </c>
      <c r="G77" s="7">
        <f t="shared" si="3"/>
        <v>378</v>
      </c>
    </row>
    <row r="78" spans="1:7" ht="15" customHeight="1">
      <c r="A78" s="46"/>
      <c r="B78" s="43" t="s">
        <v>82</v>
      </c>
      <c r="C78" s="44"/>
      <c r="D78" s="21">
        <v>336</v>
      </c>
      <c r="E78" s="21">
        <v>497</v>
      </c>
      <c r="F78" s="21">
        <v>504</v>
      </c>
      <c r="G78" s="7">
        <f t="shared" si="3"/>
        <v>1001</v>
      </c>
    </row>
    <row r="79" spans="1:7" ht="15" customHeight="1">
      <c r="A79" s="46"/>
      <c r="B79" s="43" t="s">
        <v>83</v>
      </c>
      <c r="C79" s="44"/>
      <c r="D79" s="21">
        <v>698</v>
      </c>
      <c r="E79" s="21">
        <v>975</v>
      </c>
      <c r="F79" s="21">
        <v>1003</v>
      </c>
      <c r="G79" s="7">
        <f t="shared" si="3"/>
        <v>1978</v>
      </c>
    </row>
    <row r="80" spans="1:7" ht="15" customHeight="1">
      <c r="A80" s="46"/>
      <c r="B80" s="43" t="s">
        <v>84</v>
      </c>
      <c r="C80" s="44"/>
      <c r="D80" s="21">
        <v>238</v>
      </c>
      <c r="E80" s="21">
        <v>360</v>
      </c>
      <c r="F80" s="21">
        <v>356</v>
      </c>
      <c r="G80" s="7">
        <f t="shared" si="3"/>
        <v>716</v>
      </c>
    </row>
    <row r="81" spans="1:7" ht="15" customHeight="1">
      <c r="A81" s="46"/>
      <c r="B81" s="43" t="s">
        <v>85</v>
      </c>
      <c r="C81" s="44"/>
      <c r="D81" s="21">
        <v>157</v>
      </c>
      <c r="E81" s="21">
        <v>216</v>
      </c>
      <c r="F81" s="21">
        <v>212</v>
      </c>
      <c r="G81" s="7">
        <f t="shared" si="3"/>
        <v>428</v>
      </c>
    </row>
    <row r="82" spans="1:7" ht="15" customHeight="1">
      <c r="A82" s="46"/>
      <c r="B82" s="43" t="s">
        <v>86</v>
      </c>
      <c r="C82" s="44"/>
      <c r="D82" s="21">
        <v>279</v>
      </c>
      <c r="E82" s="21">
        <v>414</v>
      </c>
      <c r="F82" s="21">
        <v>391</v>
      </c>
      <c r="G82" s="7">
        <f t="shared" si="3"/>
        <v>805</v>
      </c>
    </row>
    <row r="83" spans="1:7" ht="15" customHeight="1">
      <c r="A83" s="46"/>
      <c r="B83" s="43" t="s">
        <v>87</v>
      </c>
      <c r="C83" s="44"/>
      <c r="D83" s="21">
        <v>123</v>
      </c>
      <c r="E83" s="21">
        <v>191</v>
      </c>
      <c r="F83" s="21">
        <v>168</v>
      </c>
      <c r="G83" s="7">
        <f t="shared" si="3"/>
        <v>359</v>
      </c>
    </row>
    <row r="84" spans="1:7" ht="15" customHeight="1">
      <c r="A84" s="46"/>
      <c r="B84" s="43" t="s">
        <v>88</v>
      </c>
      <c r="C84" s="44"/>
      <c r="D84" s="21">
        <v>79</v>
      </c>
      <c r="E84" s="21">
        <v>114</v>
      </c>
      <c r="F84" s="21">
        <v>114</v>
      </c>
      <c r="G84" s="7">
        <f t="shared" si="3"/>
        <v>228</v>
      </c>
    </row>
    <row r="85" spans="1:7" ht="15" customHeight="1">
      <c r="A85" s="46"/>
      <c r="B85" s="43" t="s">
        <v>89</v>
      </c>
      <c r="C85" s="44"/>
      <c r="D85" s="21">
        <v>121</v>
      </c>
      <c r="E85" s="21">
        <v>178</v>
      </c>
      <c r="F85" s="21">
        <v>209</v>
      </c>
      <c r="G85" s="7">
        <f t="shared" si="3"/>
        <v>387</v>
      </c>
    </row>
    <row r="86" spans="1:7" ht="15" customHeight="1">
      <c r="A86" s="46"/>
      <c r="B86" s="43" t="s">
        <v>90</v>
      </c>
      <c r="C86" s="44"/>
      <c r="D86" s="21">
        <v>67</v>
      </c>
      <c r="E86" s="21">
        <v>103</v>
      </c>
      <c r="F86" s="21">
        <v>114</v>
      </c>
      <c r="G86" s="7">
        <f t="shared" si="3"/>
        <v>217</v>
      </c>
    </row>
    <row r="87" spans="1:7" ht="15" customHeight="1">
      <c r="A87" s="46"/>
      <c r="B87" s="43" t="s">
        <v>91</v>
      </c>
      <c r="C87" s="44"/>
      <c r="D87" s="21">
        <v>184</v>
      </c>
      <c r="E87" s="21">
        <v>353</v>
      </c>
      <c r="F87" s="21">
        <v>336</v>
      </c>
      <c r="G87" s="7">
        <f t="shared" si="3"/>
        <v>689</v>
      </c>
    </row>
    <row r="88" spans="1:7" ht="15" customHeight="1">
      <c r="A88" s="46"/>
      <c r="B88" s="43" t="s">
        <v>92</v>
      </c>
      <c r="C88" s="44"/>
      <c r="D88" s="21">
        <v>126</v>
      </c>
      <c r="E88" s="21">
        <v>228</v>
      </c>
      <c r="F88" s="21">
        <v>233</v>
      </c>
      <c r="G88" s="7">
        <v>461</v>
      </c>
    </row>
    <row r="89" spans="1:7" ht="15" customHeight="1">
      <c r="A89" s="46"/>
      <c r="B89" s="43" t="s">
        <v>93</v>
      </c>
      <c r="C89" s="44"/>
      <c r="D89" s="21">
        <v>61</v>
      </c>
      <c r="E89" s="21">
        <v>27</v>
      </c>
      <c r="F89" s="21">
        <v>34</v>
      </c>
      <c r="G89" s="7">
        <v>61</v>
      </c>
    </row>
    <row r="90" spans="1:7" ht="15" customHeight="1">
      <c r="A90" s="46"/>
      <c r="B90" s="43" t="s">
        <v>94</v>
      </c>
      <c r="C90" s="44"/>
      <c r="D90" s="21">
        <v>108</v>
      </c>
      <c r="E90" s="21">
        <v>34</v>
      </c>
      <c r="F90" s="21">
        <v>74</v>
      </c>
      <c r="G90" s="7">
        <f>SUM(E90,F90)</f>
        <v>108</v>
      </c>
    </row>
    <row r="91" spans="1:7" ht="15" customHeight="1">
      <c r="A91" s="46"/>
      <c r="B91" s="43" t="s">
        <v>95</v>
      </c>
      <c r="C91" s="44"/>
      <c r="D91" s="21">
        <v>53</v>
      </c>
      <c r="E91" s="21">
        <v>31</v>
      </c>
      <c r="F91" s="21">
        <v>22</v>
      </c>
      <c r="G91" s="7"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4482</v>
      </c>
      <c r="E92" s="11">
        <f>SUM(E65:E91)</f>
        <v>6478</v>
      </c>
      <c r="F92" s="11">
        <f>SUM(F65:F91)</f>
        <v>6441</v>
      </c>
      <c r="G92" s="11">
        <f>SUM(G65:G91)</f>
        <v>12919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14964</v>
      </c>
      <c r="E93" s="13">
        <f>SUM(E6:E26,E28:E44,E46:E63,E65:E91)</f>
        <v>20845</v>
      </c>
      <c r="F93" s="13">
        <f>SUM(F6:F26,F28:F44,F46:F63,F65:F91)</f>
        <v>20460</v>
      </c>
      <c r="G93" s="13">
        <f>SUM(G6:G26,G28:G44,G46:G63,G65:G91)</f>
        <v>41305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ht="15" customHeight="1"/>
    <row r="98" ht="15" customHeight="1"/>
    <row r="99" ht="15" customHeight="1"/>
  </sheetData>
  <sheetProtection sheet="1"/>
  <mergeCells count="96">
    <mergeCell ref="B92:C92"/>
    <mergeCell ref="B93:C9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130" workbookViewId="0" topLeftCell="A28">
      <selection activeCell="E8" sqref="E8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105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57" t="s">
        <v>1</v>
      </c>
      <c r="F4" s="57"/>
      <c r="G4" s="57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481-D25</f>
        <v>422</v>
      </c>
      <c r="E6" s="21">
        <f>699-E25</f>
        <v>602</v>
      </c>
      <c r="F6" s="21">
        <f>725-F25</f>
        <v>600</v>
      </c>
      <c r="G6" s="7">
        <f>SUM(E6:F6)</f>
        <v>1202</v>
      </c>
    </row>
    <row r="7" spans="1:7" ht="15" customHeight="1">
      <c r="A7" s="46"/>
      <c r="B7" s="43" t="s">
        <v>9</v>
      </c>
      <c r="C7" s="44"/>
      <c r="D7" s="7">
        <v>138</v>
      </c>
      <c r="E7" s="21">
        <v>174</v>
      </c>
      <c r="F7" s="21">
        <v>186</v>
      </c>
      <c r="G7" s="7">
        <f aca="true" t="shared" si="0" ref="G7:G13">SUM(E7:F7)</f>
        <v>360</v>
      </c>
    </row>
    <row r="8" spans="1:7" ht="15" customHeight="1">
      <c r="A8" s="46"/>
      <c r="B8" s="43" t="s">
        <v>10</v>
      </c>
      <c r="C8" s="44"/>
      <c r="D8" s="7">
        <v>91</v>
      </c>
      <c r="E8" s="21">
        <v>114</v>
      </c>
      <c r="F8" s="21">
        <v>117</v>
      </c>
      <c r="G8" s="7">
        <f t="shared" si="0"/>
        <v>231</v>
      </c>
    </row>
    <row r="9" spans="1:7" ht="15" customHeight="1">
      <c r="A9" s="46"/>
      <c r="B9" s="43" t="s">
        <v>11</v>
      </c>
      <c r="C9" s="44"/>
      <c r="D9" s="7">
        <v>318</v>
      </c>
      <c r="E9" s="21">
        <v>415</v>
      </c>
      <c r="F9" s="21">
        <v>451</v>
      </c>
      <c r="G9" s="7">
        <f t="shared" si="0"/>
        <v>866</v>
      </c>
    </row>
    <row r="10" spans="1:7" ht="15" customHeight="1">
      <c r="A10" s="46"/>
      <c r="B10" s="43" t="s">
        <v>12</v>
      </c>
      <c r="C10" s="44"/>
      <c r="D10" s="7">
        <v>88</v>
      </c>
      <c r="E10" s="21">
        <v>110</v>
      </c>
      <c r="F10" s="21">
        <v>110</v>
      </c>
      <c r="G10" s="7">
        <f t="shared" si="0"/>
        <v>220</v>
      </c>
    </row>
    <row r="11" spans="1:7" ht="15" customHeight="1">
      <c r="A11" s="46"/>
      <c r="B11" s="43" t="s">
        <v>13</v>
      </c>
      <c r="C11" s="44"/>
      <c r="D11" s="7">
        <v>79</v>
      </c>
      <c r="E11" s="21">
        <v>109</v>
      </c>
      <c r="F11" s="21">
        <v>96</v>
      </c>
      <c r="G11" s="7">
        <f t="shared" si="0"/>
        <v>205</v>
      </c>
    </row>
    <row r="12" spans="1:7" ht="15" customHeight="1">
      <c r="A12" s="46"/>
      <c r="B12" s="43" t="s">
        <v>14</v>
      </c>
      <c r="C12" s="44"/>
      <c r="D12" s="7">
        <v>79</v>
      </c>
      <c r="E12" s="21">
        <v>114</v>
      </c>
      <c r="F12" s="21">
        <v>121</v>
      </c>
      <c r="G12" s="7">
        <f t="shared" si="0"/>
        <v>235</v>
      </c>
    </row>
    <row r="13" spans="1:7" ht="15" customHeight="1">
      <c r="A13" s="46"/>
      <c r="B13" s="43" t="s">
        <v>15</v>
      </c>
      <c r="C13" s="44"/>
      <c r="D13" s="7">
        <v>327</v>
      </c>
      <c r="E13" s="21">
        <v>462</v>
      </c>
      <c r="F13" s="21">
        <v>474</v>
      </c>
      <c r="G13" s="7">
        <f t="shared" si="0"/>
        <v>936</v>
      </c>
    </row>
    <row r="14" spans="1:7" ht="15" customHeight="1">
      <c r="A14" s="46"/>
      <c r="B14" s="43" t="s">
        <v>16</v>
      </c>
      <c r="C14" s="44"/>
      <c r="D14" s="7">
        <v>170</v>
      </c>
      <c r="E14" s="21">
        <v>279</v>
      </c>
      <c r="F14" s="21">
        <v>234</v>
      </c>
      <c r="G14" s="7">
        <f aca="true" t="shared" si="1" ref="G14:G26">SUM(E14:F14)</f>
        <v>513</v>
      </c>
    </row>
    <row r="15" spans="1:7" ht="15" customHeight="1">
      <c r="A15" s="46"/>
      <c r="B15" s="43" t="s">
        <v>17</v>
      </c>
      <c r="C15" s="44"/>
      <c r="D15" s="7">
        <v>224</v>
      </c>
      <c r="E15" s="21">
        <v>310</v>
      </c>
      <c r="F15" s="21">
        <v>302</v>
      </c>
      <c r="G15" s="7">
        <f t="shared" si="1"/>
        <v>612</v>
      </c>
    </row>
    <row r="16" spans="1:7" ht="15" customHeight="1">
      <c r="A16" s="46"/>
      <c r="B16" s="43" t="s">
        <v>18</v>
      </c>
      <c r="C16" s="44"/>
      <c r="D16" s="7">
        <v>146</v>
      </c>
      <c r="E16" s="21">
        <v>225</v>
      </c>
      <c r="F16" s="21">
        <v>209</v>
      </c>
      <c r="G16" s="7">
        <f t="shared" si="1"/>
        <v>434</v>
      </c>
    </row>
    <row r="17" spans="1:7" ht="15" customHeight="1">
      <c r="A17" s="46"/>
      <c r="B17" s="43" t="s">
        <v>19</v>
      </c>
      <c r="C17" s="44"/>
      <c r="D17" s="7">
        <v>156</v>
      </c>
      <c r="E17" s="21">
        <v>212</v>
      </c>
      <c r="F17" s="21">
        <v>247</v>
      </c>
      <c r="G17" s="7">
        <f t="shared" si="1"/>
        <v>459</v>
      </c>
    </row>
    <row r="18" spans="1:7" ht="15" customHeight="1">
      <c r="A18" s="46"/>
      <c r="B18" s="43" t="s">
        <v>20</v>
      </c>
      <c r="C18" s="44"/>
      <c r="D18" s="7">
        <v>244</v>
      </c>
      <c r="E18" s="21">
        <v>286</v>
      </c>
      <c r="F18" s="21">
        <v>274</v>
      </c>
      <c r="G18" s="7">
        <f t="shared" si="1"/>
        <v>560</v>
      </c>
    </row>
    <row r="19" spans="1:7" ht="15" customHeight="1">
      <c r="A19" s="46"/>
      <c r="B19" s="43" t="s">
        <v>21</v>
      </c>
      <c r="C19" s="44"/>
      <c r="D19" s="7">
        <v>190</v>
      </c>
      <c r="E19" s="21">
        <v>277</v>
      </c>
      <c r="F19" s="21">
        <v>267</v>
      </c>
      <c r="G19" s="7">
        <f t="shared" si="1"/>
        <v>544</v>
      </c>
    </row>
    <row r="20" spans="1:7" ht="15" customHeight="1">
      <c r="A20" s="46"/>
      <c r="B20" s="43" t="s">
        <v>22</v>
      </c>
      <c r="C20" s="44"/>
      <c r="D20" s="7">
        <f>197-D26</f>
        <v>90</v>
      </c>
      <c r="E20" s="7">
        <f>161-E26</f>
        <v>129</v>
      </c>
      <c r="F20" s="7">
        <f>200-F26</f>
        <v>125</v>
      </c>
      <c r="G20" s="7">
        <f t="shared" si="1"/>
        <v>254</v>
      </c>
    </row>
    <row r="21" spans="1:7" ht="15" customHeight="1">
      <c r="A21" s="46"/>
      <c r="B21" s="43" t="s">
        <v>23</v>
      </c>
      <c r="C21" s="44"/>
      <c r="D21" s="7">
        <v>473</v>
      </c>
      <c r="E21" s="21">
        <v>749</v>
      </c>
      <c r="F21" s="21">
        <v>733</v>
      </c>
      <c r="G21" s="7">
        <f t="shared" si="1"/>
        <v>1482</v>
      </c>
    </row>
    <row r="22" spans="1:7" ht="15" customHeight="1">
      <c r="A22" s="46"/>
      <c r="B22" s="43" t="s">
        <v>24</v>
      </c>
      <c r="C22" s="44"/>
      <c r="D22" s="7">
        <v>351</v>
      </c>
      <c r="E22" s="21">
        <v>524</v>
      </c>
      <c r="F22" s="21">
        <v>576</v>
      </c>
      <c r="G22" s="7">
        <f t="shared" si="1"/>
        <v>1100</v>
      </c>
    </row>
    <row r="23" spans="1:7" ht="15" customHeight="1">
      <c r="A23" s="46"/>
      <c r="B23" s="43" t="s">
        <v>25</v>
      </c>
      <c r="C23" s="44"/>
      <c r="D23" s="7">
        <v>393</v>
      </c>
      <c r="E23" s="21">
        <v>574</v>
      </c>
      <c r="F23" s="21">
        <v>507</v>
      </c>
      <c r="G23" s="7">
        <f t="shared" si="1"/>
        <v>1081</v>
      </c>
    </row>
    <row r="24" spans="1:8" ht="15" customHeight="1">
      <c r="A24" s="46"/>
      <c r="B24" s="43" t="s">
        <v>26</v>
      </c>
      <c r="C24" s="44"/>
      <c r="D24" s="7">
        <v>42</v>
      </c>
      <c r="E24" s="21">
        <v>62</v>
      </c>
      <c r="F24" s="21">
        <v>64</v>
      </c>
      <c r="G24" s="7">
        <f t="shared" si="1"/>
        <v>126</v>
      </c>
      <c r="H24" s="2"/>
    </row>
    <row r="25" spans="1:8" ht="15" customHeight="1">
      <c r="A25" s="46"/>
      <c r="B25" s="25" t="s">
        <v>103</v>
      </c>
      <c r="C25" s="26"/>
      <c r="D25" s="8">
        <v>59</v>
      </c>
      <c r="E25" s="27">
        <v>97</v>
      </c>
      <c r="F25" s="27">
        <v>125</v>
      </c>
      <c r="G25" s="7">
        <f t="shared" si="1"/>
        <v>222</v>
      </c>
      <c r="H25" s="2"/>
    </row>
    <row r="26" spans="1:8" ht="15" customHeight="1">
      <c r="A26" s="46"/>
      <c r="B26" s="43" t="s">
        <v>27</v>
      </c>
      <c r="C26" s="44"/>
      <c r="D26" s="8">
        <v>107</v>
      </c>
      <c r="E26" s="8">
        <v>32</v>
      </c>
      <c r="F26" s="8">
        <v>75</v>
      </c>
      <c r="G26" s="8">
        <f t="shared" si="1"/>
        <v>107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4187</v>
      </c>
      <c r="E27" s="9">
        <f>SUM(E6:E26)</f>
        <v>5856</v>
      </c>
      <c r="F27" s="9">
        <f>SUM(F6:F26)</f>
        <v>5893</v>
      </c>
      <c r="G27" s="9">
        <f>SUM(G6:G26)</f>
        <v>11749</v>
      </c>
    </row>
    <row r="28" spans="1:7" ht="15" customHeight="1" thickTop="1">
      <c r="A28" s="45" t="s">
        <v>29</v>
      </c>
      <c r="B28" s="48" t="s">
        <v>30</v>
      </c>
      <c r="C28" s="49"/>
      <c r="D28" s="10">
        <v>265</v>
      </c>
      <c r="E28" s="22">
        <v>412</v>
      </c>
      <c r="F28" s="22">
        <v>367</v>
      </c>
      <c r="G28" s="10">
        <f>SUM(E28:F28)</f>
        <v>779</v>
      </c>
    </row>
    <row r="29" spans="1:7" ht="15" customHeight="1">
      <c r="A29" s="46"/>
      <c r="B29" s="43" t="s">
        <v>31</v>
      </c>
      <c r="C29" s="44"/>
      <c r="D29" s="7">
        <v>104</v>
      </c>
      <c r="E29" s="21">
        <v>140</v>
      </c>
      <c r="F29" s="21">
        <v>129</v>
      </c>
      <c r="G29" s="7">
        <f>SUM(E29:F29)</f>
        <v>269</v>
      </c>
    </row>
    <row r="30" spans="1:7" ht="15" customHeight="1">
      <c r="A30" s="46"/>
      <c r="B30" s="43" t="s">
        <v>32</v>
      </c>
      <c r="C30" s="44"/>
      <c r="D30" s="7">
        <v>76</v>
      </c>
      <c r="E30" s="21">
        <v>109</v>
      </c>
      <c r="F30" s="21">
        <v>92</v>
      </c>
      <c r="G30" s="7">
        <f aca="true" t="shared" si="2" ref="G30:G44">SUM(E30:F30)</f>
        <v>201</v>
      </c>
    </row>
    <row r="31" spans="1:7" ht="15" customHeight="1">
      <c r="A31" s="46"/>
      <c r="B31" s="43" t="s">
        <v>33</v>
      </c>
      <c r="C31" s="44"/>
      <c r="D31" s="7">
        <v>223</v>
      </c>
      <c r="E31" s="21">
        <v>335</v>
      </c>
      <c r="F31" s="21">
        <v>290</v>
      </c>
      <c r="G31" s="7">
        <f t="shared" si="2"/>
        <v>625</v>
      </c>
    </row>
    <row r="32" spans="1:7" ht="15" customHeight="1">
      <c r="A32" s="46"/>
      <c r="B32" s="43" t="s">
        <v>34</v>
      </c>
      <c r="C32" s="44"/>
      <c r="D32" s="7">
        <v>52</v>
      </c>
      <c r="E32" s="21">
        <v>65</v>
      </c>
      <c r="F32" s="21">
        <v>56</v>
      </c>
      <c r="G32" s="7">
        <f t="shared" si="2"/>
        <v>121</v>
      </c>
    </row>
    <row r="33" spans="1:7" ht="15" customHeight="1">
      <c r="A33" s="46"/>
      <c r="B33" s="43" t="s">
        <v>35</v>
      </c>
      <c r="C33" s="44"/>
      <c r="D33" s="7">
        <v>132</v>
      </c>
      <c r="E33" s="21">
        <v>187</v>
      </c>
      <c r="F33" s="21">
        <v>176</v>
      </c>
      <c r="G33" s="7">
        <f t="shared" si="2"/>
        <v>363</v>
      </c>
    </row>
    <row r="34" spans="1:7" ht="15" customHeight="1">
      <c r="A34" s="46"/>
      <c r="B34" s="43" t="s">
        <v>36</v>
      </c>
      <c r="C34" s="44"/>
      <c r="D34" s="7">
        <v>224</v>
      </c>
      <c r="E34" s="21">
        <v>304</v>
      </c>
      <c r="F34" s="21">
        <v>290</v>
      </c>
      <c r="G34" s="7">
        <f t="shared" si="2"/>
        <v>594</v>
      </c>
    </row>
    <row r="35" spans="1:7" ht="15" customHeight="1">
      <c r="A35" s="46"/>
      <c r="B35" s="43" t="s">
        <v>37</v>
      </c>
      <c r="C35" s="44"/>
      <c r="D35" s="7">
        <v>250</v>
      </c>
      <c r="E35" s="21">
        <v>356</v>
      </c>
      <c r="F35" s="21">
        <v>329</v>
      </c>
      <c r="G35" s="7">
        <f t="shared" si="2"/>
        <v>685</v>
      </c>
    </row>
    <row r="36" spans="1:7" ht="15" customHeight="1">
      <c r="A36" s="46"/>
      <c r="B36" s="43" t="s">
        <v>38</v>
      </c>
      <c r="C36" s="44"/>
      <c r="D36" s="7">
        <v>187</v>
      </c>
      <c r="E36" s="21">
        <v>244</v>
      </c>
      <c r="F36" s="21">
        <v>256</v>
      </c>
      <c r="G36" s="7">
        <f t="shared" si="2"/>
        <v>500</v>
      </c>
    </row>
    <row r="37" spans="1:7" ht="15" customHeight="1">
      <c r="A37" s="46"/>
      <c r="B37" s="43" t="s">
        <v>39</v>
      </c>
      <c r="C37" s="44"/>
      <c r="D37" s="7">
        <v>164</v>
      </c>
      <c r="E37" s="21">
        <v>267</v>
      </c>
      <c r="F37" s="21">
        <v>249</v>
      </c>
      <c r="G37" s="7">
        <f t="shared" si="2"/>
        <v>516</v>
      </c>
    </row>
    <row r="38" spans="1:7" ht="15" customHeight="1">
      <c r="A38" s="46"/>
      <c r="B38" s="43" t="s">
        <v>40</v>
      </c>
      <c r="C38" s="44"/>
      <c r="D38" s="7">
        <v>142</v>
      </c>
      <c r="E38" s="21">
        <v>134</v>
      </c>
      <c r="F38" s="21">
        <v>118</v>
      </c>
      <c r="G38" s="7">
        <f t="shared" si="2"/>
        <v>252</v>
      </c>
    </row>
    <row r="39" spans="1:7" ht="15" customHeight="1">
      <c r="A39" s="46"/>
      <c r="B39" s="43" t="s">
        <v>41</v>
      </c>
      <c r="C39" s="44"/>
      <c r="D39" s="7">
        <v>28</v>
      </c>
      <c r="E39" s="21">
        <v>33</v>
      </c>
      <c r="F39" s="21">
        <v>15</v>
      </c>
      <c r="G39" s="7">
        <f t="shared" si="2"/>
        <v>48</v>
      </c>
    </row>
    <row r="40" spans="1:7" ht="15" customHeight="1">
      <c r="A40" s="46"/>
      <c r="B40" s="43" t="s">
        <v>42</v>
      </c>
      <c r="C40" s="44"/>
      <c r="D40" s="7">
        <v>26</v>
      </c>
      <c r="E40" s="21">
        <v>25</v>
      </c>
      <c r="F40" s="21">
        <v>1</v>
      </c>
      <c r="G40" s="7">
        <f t="shared" si="2"/>
        <v>26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7">
        <v>69</v>
      </c>
      <c r="E42" s="21">
        <v>19</v>
      </c>
      <c r="F42" s="21">
        <v>50</v>
      </c>
      <c r="G42" s="7">
        <f t="shared" si="2"/>
        <v>69</v>
      </c>
    </row>
    <row r="43" spans="1:7" ht="15" customHeight="1">
      <c r="A43" s="46"/>
      <c r="B43" s="43" t="s">
        <v>45</v>
      </c>
      <c r="C43" s="44"/>
      <c r="D43" s="7">
        <v>54</v>
      </c>
      <c r="E43" s="21">
        <v>92</v>
      </c>
      <c r="F43" s="21">
        <v>98</v>
      </c>
      <c r="G43" s="7">
        <f t="shared" si="2"/>
        <v>190</v>
      </c>
    </row>
    <row r="44" spans="1:7" ht="15" customHeight="1">
      <c r="A44" s="46"/>
      <c r="B44" s="43" t="s">
        <v>46</v>
      </c>
      <c r="C44" s="44"/>
      <c r="D44" s="7">
        <v>48</v>
      </c>
      <c r="E44" s="21">
        <v>64</v>
      </c>
      <c r="F44" s="21">
        <v>59</v>
      </c>
      <c r="G44" s="7">
        <f t="shared" si="2"/>
        <v>123</v>
      </c>
    </row>
    <row r="45" spans="1:7" ht="15" customHeight="1" thickBot="1">
      <c r="A45" s="47"/>
      <c r="B45" s="30" t="s">
        <v>47</v>
      </c>
      <c r="C45" s="30"/>
      <c r="D45" s="11">
        <f>SUM(D28:D44)</f>
        <v>2044</v>
      </c>
      <c r="E45" s="11">
        <f>SUM(E28:E44)</f>
        <v>2786</v>
      </c>
      <c r="F45" s="11">
        <f>SUM(F28:F44)</f>
        <v>2575</v>
      </c>
      <c r="G45" s="11">
        <f>SUM(G28:G44)</f>
        <v>5361</v>
      </c>
    </row>
    <row r="46" spans="1:7" ht="15" customHeight="1" thickTop="1">
      <c r="A46" s="45" t="s">
        <v>48</v>
      </c>
      <c r="B46" s="51" t="s">
        <v>49</v>
      </c>
      <c r="C46" s="51"/>
      <c r="D46" s="10">
        <v>1044</v>
      </c>
      <c r="E46" s="22">
        <v>1555</v>
      </c>
      <c r="F46" s="22">
        <v>1502</v>
      </c>
      <c r="G46" s="10">
        <f>SUM(E46:F46)</f>
        <v>3057</v>
      </c>
    </row>
    <row r="47" spans="1:7" ht="15" customHeight="1">
      <c r="A47" s="46"/>
      <c r="B47" s="50" t="s">
        <v>50</v>
      </c>
      <c r="C47" s="50"/>
      <c r="D47" s="7">
        <f>184-D63</f>
        <v>114</v>
      </c>
      <c r="E47" s="7">
        <f>157-E63</f>
        <v>142</v>
      </c>
      <c r="F47" s="7">
        <f>191-F63</f>
        <v>136</v>
      </c>
      <c r="G47" s="7">
        <f>SUM(E47:F47)</f>
        <v>278</v>
      </c>
    </row>
    <row r="48" spans="1:7" ht="15" customHeight="1">
      <c r="A48" s="46"/>
      <c r="B48" s="50" t="s">
        <v>51</v>
      </c>
      <c r="C48" s="50"/>
      <c r="D48" s="7">
        <v>329</v>
      </c>
      <c r="E48" s="21">
        <v>473</v>
      </c>
      <c r="F48" s="21">
        <v>446</v>
      </c>
      <c r="G48" s="7">
        <f aca="true" t="shared" si="3" ref="G48:G62">SUM(E48:F48)</f>
        <v>919</v>
      </c>
    </row>
    <row r="49" spans="1:7" ht="15" customHeight="1">
      <c r="A49" s="46"/>
      <c r="B49" s="50" t="s">
        <v>52</v>
      </c>
      <c r="C49" s="50"/>
      <c r="D49" s="7">
        <v>164</v>
      </c>
      <c r="E49" s="21">
        <v>248</v>
      </c>
      <c r="F49" s="21">
        <v>237</v>
      </c>
      <c r="G49" s="7">
        <f t="shared" si="3"/>
        <v>485</v>
      </c>
    </row>
    <row r="50" spans="1:7" ht="15" customHeight="1">
      <c r="A50" s="46"/>
      <c r="B50" s="50" t="s">
        <v>53</v>
      </c>
      <c r="C50" s="50"/>
      <c r="D50" s="7">
        <v>221</v>
      </c>
      <c r="E50" s="21">
        <v>310</v>
      </c>
      <c r="F50" s="21">
        <v>316</v>
      </c>
      <c r="G50" s="7">
        <f t="shared" si="3"/>
        <v>626</v>
      </c>
    </row>
    <row r="51" spans="1:7" ht="15" customHeight="1">
      <c r="A51" s="46"/>
      <c r="B51" s="50" t="s">
        <v>54</v>
      </c>
      <c r="C51" s="50"/>
      <c r="D51" s="7">
        <v>315</v>
      </c>
      <c r="E51" s="21">
        <v>455</v>
      </c>
      <c r="F51" s="21">
        <v>422</v>
      </c>
      <c r="G51" s="7">
        <f t="shared" si="3"/>
        <v>877</v>
      </c>
    </row>
    <row r="52" spans="1:7" ht="15" customHeight="1">
      <c r="A52" s="46"/>
      <c r="B52" s="50" t="s">
        <v>55</v>
      </c>
      <c r="C52" s="50"/>
      <c r="D52" s="7">
        <v>92</v>
      </c>
      <c r="E52" s="21">
        <v>132</v>
      </c>
      <c r="F52" s="21">
        <v>125</v>
      </c>
      <c r="G52" s="7">
        <f t="shared" si="3"/>
        <v>257</v>
      </c>
    </row>
    <row r="53" spans="1:7" ht="15" customHeight="1">
      <c r="A53" s="46"/>
      <c r="B53" s="50" t="s">
        <v>56</v>
      </c>
      <c r="C53" s="50"/>
      <c r="D53" s="7">
        <v>136</v>
      </c>
      <c r="E53" s="21">
        <v>171</v>
      </c>
      <c r="F53" s="21">
        <v>185</v>
      </c>
      <c r="G53" s="7">
        <f t="shared" si="3"/>
        <v>356</v>
      </c>
    </row>
    <row r="54" spans="1:7" ht="15" customHeight="1">
      <c r="A54" s="46"/>
      <c r="B54" s="50" t="s">
        <v>57</v>
      </c>
      <c r="C54" s="50"/>
      <c r="D54" s="7">
        <v>61</v>
      </c>
      <c r="E54" s="21">
        <v>89</v>
      </c>
      <c r="F54" s="21">
        <v>79</v>
      </c>
      <c r="G54" s="7">
        <f t="shared" si="3"/>
        <v>168</v>
      </c>
    </row>
    <row r="55" spans="1:7" ht="15" customHeight="1">
      <c r="A55" s="46"/>
      <c r="B55" s="50" t="s">
        <v>58</v>
      </c>
      <c r="C55" s="50"/>
      <c r="D55" s="7">
        <v>141</v>
      </c>
      <c r="E55" s="21">
        <v>205</v>
      </c>
      <c r="F55" s="21">
        <v>196</v>
      </c>
      <c r="G55" s="7">
        <f t="shared" si="3"/>
        <v>401</v>
      </c>
    </row>
    <row r="56" spans="1:7" ht="15" customHeight="1">
      <c r="A56" s="46"/>
      <c r="B56" s="50" t="s">
        <v>59</v>
      </c>
      <c r="C56" s="50"/>
      <c r="D56" s="7">
        <v>188</v>
      </c>
      <c r="E56" s="21">
        <v>261</v>
      </c>
      <c r="F56" s="21">
        <v>253</v>
      </c>
      <c r="G56" s="7">
        <f t="shared" si="3"/>
        <v>514</v>
      </c>
    </row>
    <row r="57" spans="1:7" ht="15" customHeight="1">
      <c r="A57" s="46"/>
      <c r="B57" s="50" t="s">
        <v>60</v>
      </c>
      <c r="C57" s="50"/>
      <c r="D57" s="7">
        <v>500</v>
      </c>
      <c r="E57" s="21">
        <v>654</v>
      </c>
      <c r="F57" s="21">
        <v>658</v>
      </c>
      <c r="G57" s="7">
        <f t="shared" si="3"/>
        <v>1312</v>
      </c>
    </row>
    <row r="58" spans="1:7" ht="15" customHeight="1">
      <c r="A58" s="46"/>
      <c r="B58" s="50" t="s">
        <v>61</v>
      </c>
      <c r="C58" s="50"/>
      <c r="D58" s="7">
        <v>296</v>
      </c>
      <c r="E58" s="21">
        <v>393</v>
      </c>
      <c r="F58" s="21">
        <v>367</v>
      </c>
      <c r="G58" s="7">
        <f t="shared" si="3"/>
        <v>760</v>
      </c>
    </row>
    <row r="59" spans="1:7" ht="15" customHeight="1">
      <c r="A59" s="46"/>
      <c r="B59" s="50" t="s">
        <v>62</v>
      </c>
      <c r="C59" s="50"/>
      <c r="D59" s="7">
        <v>164</v>
      </c>
      <c r="E59" s="21">
        <v>241</v>
      </c>
      <c r="F59" s="21">
        <v>266</v>
      </c>
      <c r="G59" s="7">
        <f t="shared" si="3"/>
        <v>507</v>
      </c>
    </row>
    <row r="60" spans="1:7" ht="15" customHeight="1">
      <c r="A60" s="46"/>
      <c r="B60" s="50" t="s">
        <v>63</v>
      </c>
      <c r="C60" s="50"/>
      <c r="D60" s="7">
        <v>96</v>
      </c>
      <c r="E60" s="21">
        <v>160</v>
      </c>
      <c r="F60" s="21">
        <v>162</v>
      </c>
      <c r="G60" s="7">
        <f t="shared" si="3"/>
        <v>322</v>
      </c>
    </row>
    <row r="61" spans="1:7" ht="15" customHeight="1">
      <c r="A61" s="46"/>
      <c r="B61" s="50" t="s">
        <v>64</v>
      </c>
      <c r="C61" s="50"/>
      <c r="D61" s="7">
        <v>58</v>
      </c>
      <c r="E61" s="21">
        <v>114</v>
      </c>
      <c r="F61" s="21">
        <v>103</v>
      </c>
      <c r="G61" s="7">
        <f t="shared" si="3"/>
        <v>217</v>
      </c>
    </row>
    <row r="62" spans="1:7" ht="15" customHeight="1">
      <c r="A62" s="46"/>
      <c r="B62" s="50" t="s">
        <v>65</v>
      </c>
      <c r="C62" s="50"/>
      <c r="D62" s="7">
        <v>75</v>
      </c>
      <c r="E62" s="21">
        <v>72</v>
      </c>
      <c r="F62" s="21">
        <v>3</v>
      </c>
      <c r="G62" s="7">
        <f t="shared" si="3"/>
        <v>75</v>
      </c>
    </row>
    <row r="63" spans="1:7" ht="15" customHeight="1">
      <c r="A63" s="46"/>
      <c r="B63" s="50" t="s">
        <v>66</v>
      </c>
      <c r="C63" s="50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47"/>
      <c r="B64" s="30" t="s">
        <v>67</v>
      </c>
      <c r="C64" s="30"/>
      <c r="D64" s="11">
        <f>SUM(D46:D63)</f>
        <v>4064</v>
      </c>
      <c r="E64" s="11">
        <f>SUM(E46:E63)</f>
        <v>5690</v>
      </c>
      <c r="F64" s="11">
        <f>SUM(F46:F63)</f>
        <v>5511</v>
      </c>
      <c r="G64" s="11">
        <f>SUM(G46:G63)</f>
        <v>11201</v>
      </c>
    </row>
    <row r="65" spans="1:7" ht="15" customHeight="1" thickTop="1">
      <c r="A65" s="45" t="s">
        <v>68</v>
      </c>
      <c r="B65" s="48" t="s">
        <v>69</v>
      </c>
      <c r="C65" s="49"/>
      <c r="D65" s="24">
        <v>57</v>
      </c>
      <c r="E65" s="22">
        <v>79</v>
      </c>
      <c r="F65" s="22">
        <v>69</v>
      </c>
      <c r="G65" s="10">
        <f>SUM(E65:F65)</f>
        <v>148</v>
      </c>
    </row>
    <row r="66" spans="1:7" ht="15" customHeight="1">
      <c r="A66" s="46"/>
      <c r="B66" s="43" t="s">
        <v>70</v>
      </c>
      <c r="C66" s="44"/>
      <c r="D66" s="23">
        <v>109</v>
      </c>
      <c r="E66" s="21">
        <v>162</v>
      </c>
      <c r="F66" s="21">
        <v>150</v>
      </c>
      <c r="G66" s="7">
        <f>SUM(E66:F66)</f>
        <v>312</v>
      </c>
    </row>
    <row r="67" spans="1:7" ht="15" customHeight="1">
      <c r="A67" s="46"/>
      <c r="B67" s="43" t="s">
        <v>71</v>
      </c>
      <c r="C67" s="44"/>
      <c r="D67" s="23">
        <v>112</v>
      </c>
      <c r="E67" s="21">
        <v>175</v>
      </c>
      <c r="F67" s="21">
        <v>181</v>
      </c>
      <c r="G67" s="7">
        <f aca="true" t="shared" si="4" ref="G67:G91">SUM(E67:F67)</f>
        <v>356</v>
      </c>
    </row>
    <row r="68" spans="1:7" ht="15" customHeight="1">
      <c r="A68" s="46"/>
      <c r="B68" s="43" t="s">
        <v>72</v>
      </c>
      <c r="C68" s="44"/>
      <c r="D68" s="23">
        <v>193</v>
      </c>
      <c r="E68" s="21">
        <v>291</v>
      </c>
      <c r="F68" s="21">
        <v>256</v>
      </c>
      <c r="G68" s="7">
        <f t="shared" si="4"/>
        <v>547</v>
      </c>
    </row>
    <row r="69" spans="1:7" ht="15" customHeight="1">
      <c r="A69" s="46"/>
      <c r="B69" s="43" t="s">
        <v>73</v>
      </c>
      <c r="C69" s="44"/>
      <c r="D69" s="23">
        <v>154</v>
      </c>
      <c r="E69" s="21">
        <v>234</v>
      </c>
      <c r="F69" s="21">
        <v>224</v>
      </c>
      <c r="G69" s="7">
        <f t="shared" si="4"/>
        <v>458</v>
      </c>
    </row>
    <row r="70" spans="1:7" ht="15" customHeight="1">
      <c r="A70" s="46"/>
      <c r="B70" s="43" t="s">
        <v>74</v>
      </c>
      <c r="C70" s="44"/>
      <c r="D70" s="23">
        <v>125</v>
      </c>
      <c r="E70" s="21">
        <v>154</v>
      </c>
      <c r="F70" s="21">
        <v>145</v>
      </c>
      <c r="G70" s="7">
        <f t="shared" si="4"/>
        <v>299</v>
      </c>
    </row>
    <row r="71" spans="1:7" ht="15" customHeight="1">
      <c r="A71" s="46"/>
      <c r="B71" s="43" t="s">
        <v>75</v>
      </c>
      <c r="C71" s="44"/>
      <c r="D71" s="23">
        <v>154</v>
      </c>
      <c r="E71" s="21">
        <v>238</v>
      </c>
      <c r="F71" s="21">
        <v>207</v>
      </c>
      <c r="G71" s="7">
        <f t="shared" si="4"/>
        <v>445</v>
      </c>
    </row>
    <row r="72" spans="1:7" ht="15" customHeight="1">
      <c r="A72" s="46"/>
      <c r="B72" s="43" t="s">
        <v>76</v>
      </c>
      <c r="C72" s="44"/>
      <c r="D72" s="23">
        <v>171</v>
      </c>
      <c r="E72" s="21">
        <v>279</v>
      </c>
      <c r="F72" s="21">
        <v>284</v>
      </c>
      <c r="G72" s="7">
        <f t="shared" si="4"/>
        <v>563</v>
      </c>
    </row>
    <row r="73" spans="1:7" ht="15" customHeight="1">
      <c r="A73" s="46"/>
      <c r="B73" s="43" t="s">
        <v>77</v>
      </c>
      <c r="C73" s="44"/>
      <c r="D73" s="23">
        <v>209</v>
      </c>
      <c r="E73" s="21">
        <v>347</v>
      </c>
      <c r="F73" s="21">
        <v>312</v>
      </c>
      <c r="G73" s="7">
        <f t="shared" si="4"/>
        <v>659</v>
      </c>
    </row>
    <row r="74" spans="1:7" ht="15" customHeight="1">
      <c r="A74" s="46"/>
      <c r="B74" s="43" t="s">
        <v>78</v>
      </c>
      <c r="C74" s="44"/>
      <c r="D74" s="23">
        <v>185</v>
      </c>
      <c r="E74" s="21">
        <v>276</v>
      </c>
      <c r="F74" s="21">
        <v>290</v>
      </c>
      <c r="G74" s="7">
        <f t="shared" si="4"/>
        <v>566</v>
      </c>
    </row>
    <row r="75" spans="1:7" ht="15" customHeight="1">
      <c r="A75" s="46"/>
      <c r="B75" s="43" t="s">
        <v>79</v>
      </c>
      <c r="C75" s="44"/>
      <c r="D75" s="23">
        <v>96</v>
      </c>
      <c r="E75" s="21">
        <v>155</v>
      </c>
      <c r="F75" s="21">
        <v>146</v>
      </c>
      <c r="G75" s="7">
        <f t="shared" si="4"/>
        <v>301</v>
      </c>
    </row>
    <row r="76" spans="1:7" ht="15" customHeight="1">
      <c r="A76" s="46"/>
      <c r="B76" s="43" t="s">
        <v>80</v>
      </c>
      <c r="C76" s="44"/>
      <c r="D76" s="23">
        <v>60</v>
      </c>
      <c r="E76" s="21">
        <v>103</v>
      </c>
      <c r="F76" s="21">
        <v>86</v>
      </c>
      <c r="G76" s="7">
        <f t="shared" si="4"/>
        <v>189</v>
      </c>
    </row>
    <row r="77" spans="1:7" ht="15" customHeight="1">
      <c r="A77" s="46"/>
      <c r="B77" s="43" t="s">
        <v>81</v>
      </c>
      <c r="C77" s="44"/>
      <c r="D77" s="23">
        <v>130</v>
      </c>
      <c r="E77" s="21">
        <v>193</v>
      </c>
      <c r="F77" s="21">
        <v>189</v>
      </c>
      <c r="G77" s="7">
        <f t="shared" si="4"/>
        <v>382</v>
      </c>
    </row>
    <row r="78" spans="1:7" ht="15" customHeight="1">
      <c r="A78" s="46"/>
      <c r="B78" s="43" t="s">
        <v>82</v>
      </c>
      <c r="C78" s="44"/>
      <c r="D78" s="23">
        <v>319</v>
      </c>
      <c r="E78" s="21">
        <v>476</v>
      </c>
      <c r="F78" s="21">
        <v>491</v>
      </c>
      <c r="G78" s="7">
        <f t="shared" si="4"/>
        <v>967</v>
      </c>
    </row>
    <row r="79" spans="1:7" ht="15" customHeight="1">
      <c r="A79" s="46"/>
      <c r="B79" s="43" t="s">
        <v>83</v>
      </c>
      <c r="C79" s="44"/>
      <c r="D79" s="23">
        <v>693</v>
      </c>
      <c r="E79" s="21">
        <v>989</v>
      </c>
      <c r="F79" s="21">
        <v>1014</v>
      </c>
      <c r="G79" s="7">
        <f t="shared" si="4"/>
        <v>2003</v>
      </c>
    </row>
    <row r="80" spans="1:7" ht="15" customHeight="1">
      <c r="A80" s="46"/>
      <c r="B80" s="43" t="s">
        <v>84</v>
      </c>
      <c r="C80" s="44"/>
      <c r="D80" s="23">
        <v>220</v>
      </c>
      <c r="E80" s="21">
        <v>348</v>
      </c>
      <c r="F80" s="21">
        <v>324</v>
      </c>
      <c r="G80" s="7">
        <f t="shared" si="4"/>
        <v>672</v>
      </c>
    </row>
    <row r="81" spans="1:7" ht="15" customHeight="1">
      <c r="A81" s="46"/>
      <c r="B81" s="43" t="s">
        <v>85</v>
      </c>
      <c r="C81" s="44"/>
      <c r="D81" s="23">
        <v>144</v>
      </c>
      <c r="E81" s="21">
        <v>205</v>
      </c>
      <c r="F81" s="21">
        <v>200</v>
      </c>
      <c r="G81" s="7">
        <f t="shared" si="4"/>
        <v>405</v>
      </c>
    </row>
    <row r="82" spans="1:7" ht="15" customHeight="1">
      <c r="A82" s="46"/>
      <c r="B82" s="43" t="s">
        <v>86</v>
      </c>
      <c r="C82" s="44"/>
      <c r="D82" s="23">
        <v>268</v>
      </c>
      <c r="E82" s="21">
        <v>412</v>
      </c>
      <c r="F82" s="21">
        <v>387</v>
      </c>
      <c r="G82" s="7">
        <f t="shared" si="4"/>
        <v>799</v>
      </c>
    </row>
    <row r="83" spans="1:7" ht="15" customHeight="1">
      <c r="A83" s="46"/>
      <c r="B83" s="43" t="s">
        <v>87</v>
      </c>
      <c r="C83" s="44"/>
      <c r="D83" s="23">
        <v>110</v>
      </c>
      <c r="E83" s="21">
        <v>181</v>
      </c>
      <c r="F83" s="21">
        <v>161</v>
      </c>
      <c r="G83" s="7">
        <f t="shared" si="4"/>
        <v>342</v>
      </c>
    </row>
    <row r="84" spans="1:7" ht="15" customHeight="1">
      <c r="A84" s="46"/>
      <c r="B84" s="43" t="s">
        <v>88</v>
      </c>
      <c r="C84" s="44"/>
      <c r="D84" s="23">
        <v>82</v>
      </c>
      <c r="E84" s="21">
        <v>122</v>
      </c>
      <c r="F84" s="21">
        <v>122</v>
      </c>
      <c r="G84" s="7">
        <f t="shared" si="4"/>
        <v>244</v>
      </c>
    </row>
    <row r="85" spans="1:7" ht="15" customHeight="1">
      <c r="A85" s="46"/>
      <c r="B85" s="43" t="s">
        <v>89</v>
      </c>
      <c r="C85" s="44"/>
      <c r="D85" s="23">
        <v>124</v>
      </c>
      <c r="E85" s="21">
        <v>192</v>
      </c>
      <c r="F85" s="21">
        <v>208</v>
      </c>
      <c r="G85" s="7">
        <f t="shared" si="4"/>
        <v>400</v>
      </c>
    </row>
    <row r="86" spans="1:7" ht="15" customHeight="1">
      <c r="A86" s="46"/>
      <c r="B86" s="43" t="s">
        <v>90</v>
      </c>
      <c r="C86" s="44"/>
      <c r="D86" s="23">
        <v>72</v>
      </c>
      <c r="E86" s="21">
        <v>116</v>
      </c>
      <c r="F86" s="21">
        <v>124</v>
      </c>
      <c r="G86" s="7">
        <f t="shared" si="4"/>
        <v>240</v>
      </c>
    </row>
    <row r="87" spans="1:7" ht="15" customHeight="1">
      <c r="A87" s="46"/>
      <c r="B87" s="43" t="s">
        <v>91</v>
      </c>
      <c r="C87" s="44"/>
      <c r="D87" s="23">
        <v>164</v>
      </c>
      <c r="E87" s="21">
        <v>315</v>
      </c>
      <c r="F87" s="21">
        <v>305</v>
      </c>
      <c r="G87" s="7">
        <f t="shared" si="4"/>
        <v>620</v>
      </c>
    </row>
    <row r="88" spans="1:7" ht="15" customHeight="1">
      <c r="A88" s="46"/>
      <c r="B88" s="43" t="s">
        <v>92</v>
      </c>
      <c r="C88" s="44"/>
      <c r="D88" s="23">
        <v>114</v>
      </c>
      <c r="E88" s="21">
        <v>207</v>
      </c>
      <c r="F88" s="21">
        <v>210</v>
      </c>
      <c r="G88" s="7">
        <f t="shared" si="4"/>
        <v>417</v>
      </c>
    </row>
    <row r="89" spans="1:7" ht="15" customHeight="1">
      <c r="A89" s="46"/>
      <c r="B89" s="43" t="s">
        <v>93</v>
      </c>
      <c r="C89" s="44"/>
      <c r="D89" s="23">
        <v>62</v>
      </c>
      <c r="E89" s="21">
        <v>30</v>
      </c>
      <c r="F89" s="21">
        <v>32</v>
      </c>
      <c r="G89" s="7">
        <f t="shared" si="4"/>
        <v>62</v>
      </c>
    </row>
    <row r="90" spans="1:7" ht="15" customHeight="1">
      <c r="A90" s="46"/>
      <c r="B90" s="43" t="s">
        <v>94</v>
      </c>
      <c r="C90" s="44"/>
      <c r="D90" s="23">
        <v>98</v>
      </c>
      <c r="E90" s="21">
        <v>31</v>
      </c>
      <c r="F90" s="21">
        <v>67</v>
      </c>
      <c r="G90" s="7">
        <f t="shared" si="4"/>
        <v>98</v>
      </c>
    </row>
    <row r="91" spans="1:7" ht="15" customHeight="1">
      <c r="A91" s="46"/>
      <c r="B91" s="43" t="s">
        <v>95</v>
      </c>
      <c r="C91" s="44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4278</v>
      </c>
      <c r="E92" s="11">
        <f>SUM(E65:E91)</f>
        <v>6342</v>
      </c>
      <c r="F92" s="11">
        <f>SUM(F65:F91)</f>
        <v>6205</v>
      </c>
      <c r="G92" s="11">
        <f>SUM(G65:G91)</f>
        <v>12547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14573</v>
      </c>
      <c r="E93" s="13">
        <f>SUM(E6:E26,E28:E44,E46:E63,E65:E91)</f>
        <v>20674</v>
      </c>
      <c r="F93" s="13">
        <f>SUM(F6:F26,F28:F44,F46:F63,F65:F91)</f>
        <v>20184</v>
      </c>
      <c r="G93" s="13">
        <f>SUM(G6:G26,G28:G44,G46:G63,G65:G91)</f>
        <v>40858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33" t="s">
        <v>98</v>
      </c>
      <c r="C97" s="33"/>
      <c r="D97" s="33"/>
      <c r="E97" s="33"/>
      <c r="F97" s="33"/>
      <c r="G97" s="33"/>
    </row>
    <row r="98" spans="2:7" ht="15" customHeight="1">
      <c r="B98" s="34"/>
      <c r="C98" s="34"/>
      <c r="D98" s="34"/>
      <c r="E98" s="34"/>
      <c r="F98" s="34"/>
      <c r="G98" s="34"/>
    </row>
    <row r="99" spans="1:7" ht="15" customHeight="1">
      <c r="A99" s="14"/>
      <c r="B99" s="35" t="s">
        <v>99</v>
      </c>
      <c r="C99" s="36"/>
      <c r="D99" s="37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38" t="s">
        <v>100</v>
      </c>
      <c r="C100" s="38"/>
      <c r="D100" s="17">
        <v>38</v>
      </c>
      <c r="E100" s="39"/>
      <c r="F100" s="39"/>
      <c r="G100" s="39"/>
    </row>
    <row r="101" spans="1:7" ht="15" customHeight="1" thickBot="1">
      <c r="A101" s="16"/>
      <c r="B101" s="41" t="s">
        <v>101</v>
      </c>
      <c r="C101" s="41"/>
      <c r="D101" s="18">
        <v>60</v>
      </c>
      <c r="E101" s="42"/>
      <c r="F101" s="42"/>
      <c r="G101" s="40"/>
    </row>
    <row r="102" spans="1:7" ht="15" customHeight="1" thickBot="1" thickTop="1">
      <c r="A102" s="19"/>
      <c r="B102" s="29" t="s">
        <v>102</v>
      </c>
      <c r="C102" s="29"/>
      <c r="D102" s="19">
        <f>SUM(D100:D101)</f>
        <v>98</v>
      </c>
      <c r="E102" s="19">
        <v>49</v>
      </c>
      <c r="F102" s="19">
        <v>68</v>
      </c>
      <c r="G102" s="19">
        <f>SUM(E102:F102)</f>
        <v>117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130" workbookViewId="0" topLeftCell="A28">
      <selection activeCell="A1" sqref="A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106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57" t="s">
        <v>1</v>
      </c>
      <c r="F4" s="57"/>
      <c r="G4" s="57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481-D25</f>
        <v>422</v>
      </c>
      <c r="E6" s="21">
        <f>697-E25</f>
        <v>598</v>
      </c>
      <c r="F6" s="21">
        <f>723-F25</f>
        <v>601</v>
      </c>
      <c r="G6" s="7">
        <f>SUM(E6:F6)</f>
        <v>1199</v>
      </c>
    </row>
    <row r="7" spans="1:7" ht="15" customHeight="1">
      <c r="A7" s="46"/>
      <c r="B7" s="43" t="s">
        <v>9</v>
      </c>
      <c r="C7" s="44"/>
      <c r="D7" s="7">
        <v>139</v>
      </c>
      <c r="E7" s="21">
        <v>174</v>
      </c>
      <c r="F7" s="21">
        <v>187</v>
      </c>
      <c r="G7" s="7">
        <f>SUM(E7:F7)</f>
        <v>361</v>
      </c>
    </row>
    <row r="8" spans="1:7" ht="15" customHeight="1">
      <c r="A8" s="46"/>
      <c r="B8" s="43" t="s">
        <v>10</v>
      </c>
      <c r="C8" s="44"/>
      <c r="D8" s="7">
        <v>92</v>
      </c>
      <c r="E8" s="21">
        <v>116</v>
      </c>
      <c r="F8" s="21">
        <v>117</v>
      </c>
      <c r="G8" s="7">
        <f aca="true" t="shared" si="0" ref="G8:G13">SUM(E8:F8)</f>
        <v>233</v>
      </c>
    </row>
    <row r="9" spans="1:7" ht="15" customHeight="1">
      <c r="A9" s="46"/>
      <c r="B9" s="43" t="s">
        <v>11</v>
      </c>
      <c r="C9" s="44"/>
      <c r="D9" s="7">
        <v>317</v>
      </c>
      <c r="E9" s="21">
        <v>412</v>
      </c>
      <c r="F9" s="21">
        <v>451</v>
      </c>
      <c r="G9" s="7">
        <f t="shared" si="0"/>
        <v>863</v>
      </c>
    </row>
    <row r="10" spans="1:7" ht="15" customHeight="1">
      <c r="A10" s="46"/>
      <c r="B10" s="43" t="s">
        <v>12</v>
      </c>
      <c r="C10" s="44"/>
      <c r="D10" s="7">
        <v>89</v>
      </c>
      <c r="E10" s="21">
        <v>114</v>
      </c>
      <c r="F10" s="21">
        <v>113</v>
      </c>
      <c r="G10" s="7">
        <f t="shared" si="0"/>
        <v>227</v>
      </c>
    </row>
    <row r="11" spans="1:7" ht="15" customHeight="1">
      <c r="A11" s="46"/>
      <c r="B11" s="43" t="s">
        <v>13</v>
      </c>
      <c r="C11" s="44"/>
      <c r="D11" s="7">
        <v>80</v>
      </c>
      <c r="E11" s="21">
        <v>109</v>
      </c>
      <c r="F11" s="21">
        <v>97</v>
      </c>
      <c r="G11" s="7">
        <f t="shared" si="0"/>
        <v>206</v>
      </c>
    </row>
    <row r="12" spans="1:7" ht="15" customHeight="1">
      <c r="A12" s="46"/>
      <c r="B12" s="43" t="s">
        <v>14</v>
      </c>
      <c r="C12" s="44"/>
      <c r="D12" s="7">
        <v>80</v>
      </c>
      <c r="E12" s="21">
        <v>115</v>
      </c>
      <c r="F12" s="21">
        <v>119</v>
      </c>
      <c r="G12" s="7">
        <f t="shared" si="0"/>
        <v>234</v>
      </c>
    </row>
    <row r="13" spans="1:7" ht="15" customHeight="1">
      <c r="A13" s="46"/>
      <c r="B13" s="43" t="s">
        <v>15</v>
      </c>
      <c r="C13" s="44"/>
      <c r="D13" s="7">
        <v>331</v>
      </c>
      <c r="E13" s="21">
        <v>468</v>
      </c>
      <c r="F13" s="21">
        <v>478</v>
      </c>
      <c r="G13" s="7">
        <f t="shared" si="0"/>
        <v>946</v>
      </c>
    </row>
    <row r="14" spans="1:7" ht="15" customHeight="1">
      <c r="A14" s="46"/>
      <c r="B14" s="43" t="s">
        <v>16</v>
      </c>
      <c r="C14" s="44"/>
      <c r="D14" s="7">
        <v>167</v>
      </c>
      <c r="E14" s="21">
        <v>276</v>
      </c>
      <c r="F14" s="21">
        <v>233</v>
      </c>
      <c r="G14" s="7">
        <f aca="true" t="shared" si="1" ref="G14:G26">SUM(E14:F14)</f>
        <v>509</v>
      </c>
    </row>
    <row r="15" spans="1:7" ht="15" customHeight="1">
      <c r="A15" s="46"/>
      <c r="B15" s="43" t="s">
        <v>17</v>
      </c>
      <c r="C15" s="44"/>
      <c r="D15" s="7">
        <v>223</v>
      </c>
      <c r="E15" s="21">
        <v>307</v>
      </c>
      <c r="F15" s="21">
        <v>298</v>
      </c>
      <c r="G15" s="7">
        <f t="shared" si="1"/>
        <v>605</v>
      </c>
    </row>
    <row r="16" spans="1:7" ht="15" customHeight="1">
      <c r="A16" s="46"/>
      <c r="B16" s="43" t="s">
        <v>18</v>
      </c>
      <c r="C16" s="44"/>
      <c r="D16" s="7">
        <v>147</v>
      </c>
      <c r="E16" s="21">
        <v>225</v>
      </c>
      <c r="F16" s="21">
        <v>213</v>
      </c>
      <c r="G16" s="7">
        <f t="shared" si="1"/>
        <v>438</v>
      </c>
    </row>
    <row r="17" spans="1:7" ht="15" customHeight="1">
      <c r="A17" s="46"/>
      <c r="B17" s="43" t="s">
        <v>19</v>
      </c>
      <c r="C17" s="44"/>
      <c r="D17" s="7">
        <v>156</v>
      </c>
      <c r="E17" s="21">
        <v>212</v>
      </c>
      <c r="F17" s="21">
        <v>244</v>
      </c>
      <c r="G17" s="7">
        <f t="shared" si="1"/>
        <v>456</v>
      </c>
    </row>
    <row r="18" spans="1:7" ht="15" customHeight="1">
      <c r="A18" s="46"/>
      <c r="B18" s="43" t="s">
        <v>20</v>
      </c>
      <c r="C18" s="44"/>
      <c r="D18" s="7">
        <v>247</v>
      </c>
      <c r="E18" s="21">
        <v>292</v>
      </c>
      <c r="F18" s="21">
        <v>275</v>
      </c>
      <c r="G18" s="7">
        <f t="shared" si="1"/>
        <v>567</v>
      </c>
    </row>
    <row r="19" spans="1:7" ht="15" customHeight="1">
      <c r="A19" s="46"/>
      <c r="B19" s="43" t="s">
        <v>21</v>
      </c>
      <c r="C19" s="44"/>
      <c r="D19" s="7">
        <v>190</v>
      </c>
      <c r="E19" s="21">
        <v>277</v>
      </c>
      <c r="F19" s="21">
        <v>261</v>
      </c>
      <c r="G19" s="7">
        <f t="shared" si="1"/>
        <v>538</v>
      </c>
    </row>
    <row r="20" spans="1:7" ht="15" customHeight="1">
      <c r="A20" s="46"/>
      <c r="B20" s="43" t="s">
        <v>22</v>
      </c>
      <c r="C20" s="44"/>
      <c r="D20" s="7">
        <f>201-D26</f>
        <v>91</v>
      </c>
      <c r="E20" s="7">
        <f>162-E26</f>
        <v>129</v>
      </c>
      <c r="F20" s="7">
        <f>202-F26</f>
        <v>125</v>
      </c>
      <c r="G20" s="7">
        <f t="shared" si="1"/>
        <v>254</v>
      </c>
    </row>
    <row r="21" spans="1:7" ht="15" customHeight="1">
      <c r="A21" s="46"/>
      <c r="B21" s="43" t="s">
        <v>23</v>
      </c>
      <c r="C21" s="44"/>
      <c r="D21" s="7">
        <v>487</v>
      </c>
      <c r="E21" s="21">
        <v>762</v>
      </c>
      <c r="F21" s="21">
        <v>747</v>
      </c>
      <c r="G21" s="7">
        <f t="shared" si="1"/>
        <v>1509</v>
      </c>
    </row>
    <row r="22" spans="1:7" ht="15" customHeight="1">
      <c r="A22" s="46"/>
      <c r="B22" s="43" t="s">
        <v>24</v>
      </c>
      <c r="C22" s="44"/>
      <c r="D22" s="7">
        <v>351</v>
      </c>
      <c r="E22" s="21">
        <v>522</v>
      </c>
      <c r="F22" s="21">
        <v>572</v>
      </c>
      <c r="G22" s="7">
        <f t="shared" si="1"/>
        <v>1094</v>
      </c>
    </row>
    <row r="23" spans="1:7" ht="15" customHeight="1">
      <c r="A23" s="46"/>
      <c r="B23" s="43" t="s">
        <v>25</v>
      </c>
      <c r="C23" s="44"/>
      <c r="D23" s="7">
        <v>397</v>
      </c>
      <c r="E23" s="21">
        <v>582</v>
      </c>
      <c r="F23" s="21">
        <v>514</v>
      </c>
      <c r="G23" s="7">
        <f t="shared" si="1"/>
        <v>1096</v>
      </c>
    </row>
    <row r="24" spans="1:8" ht="15" customHeight="1">
      <c r="A24" s="46"/>
      <c r="B24" s="43" t="s">
        <v>26</v>
      </c>
      <c r="C24" s="44"/>
      <c r="D24" s="7">
        <v>43</v>
      </c>
      <c r="E24" s="21">
        <v>62</v>
      </c>
      <c r="F24" s="21">
        <v>67</v>
      </c>
      <c r="G24" s="7">
        <f t="shared" si="1"/>
        <v>129</v>
      </c>
      <c r="H24" s="2"/>
    </row>
    <row r="25" spans="1:8" ht="15" customHeight="1">
      <c r="A25" s="46"/>
      <c r="B25" s="25" t="s">
        <v>103</v>
      </c>
      <c r="C25" s="26"/>
      <c r="D25" s="8">
        <v>59</v>
      </c>
      <c r="E25" s="27">
        <v>99</v>
      </c>
      <c r="F25" s="27">
        <v>122</v>
      </c>
      <c r="G25" s="7">
        <f t="shared" si="1"/>
        <v>221</v>
      </c>
      <c r="H25" s="2"/>
    </row>
    <row r="26" spans="1:8" ht="15" customHeight="1">
      <c r="A26" s="46"/>
      <c r="B26" s="43" t="s">
        <v>27</v>
      </c>
      <c r="C26" s="44"/>
      <c r="D26" s="8">
        <v>110</v>
      </c>
      <c r="E26" s="8">
        <v>33</v>
      </c>
      <c r="F26" s="8">
        <v>77</v>
      </c>
      <c r="G26" s="8">
        <f t="shared" si="1"/>
        <v>110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4218</v>
      </c>
      <c r="E27" s="9">
        <f>SUM(E6:E26)</f>
        <v>5884</v>
      </c>
      <c r="F27" s="9">
        <f>SUM(F6:F26)</f>
        <v>5911</v>
      </c>
      <c r="G27" s="9">
        <f>SUM(G6:G26)</f>
        <v>11795</v>
      </c>
    </row>
    <row r="28" spans="1:7" ht="15" customHeight="1" thickTop="1">
      <c r="A28" s="45" t="s">
        <v>29</v>
      </c>
      <c r="B28" s="48" t="s">
        <v>30</v>
      </c>
      <c r="C28" s="49"/>
      <c r="D28" s="10">
        <v>264</v>
      </c>
      <c r="E28" s="22">
        <v>413</v>
      </c>
      <c r="F28" s="22">
        <v>364</v>
      </c>
      <c r="G28" s="10">
        <f>SUM(E28:F28)</f>
        <v>777</v>
      </c>
    </row>
    <row r="29" spans="1:7" ht="15" customHeight="1">
      <c r="A29" s="46"/>
      <c r="B29" s="43" t="s">
        <v>31</v>
      </c>
      <c r="C29" s="44"/>
      <c r="D29" s="7">
        <v>104</v>
      </c>
      <c r="E29" s="21">
        <v>139</v>
      </c>
      <c r="F29" s="21">
        <v>129</v>
      </c>
      <c r="G29" s="7">
        <f>SUM(E29:F29)</f>
        <v>268</v>
      </c>
    </row>
    <row r="30" spans="1:7" ht="15" customHeight="1">
      <c r="A30" s="46"/>
      <c r="B30" s="43" t="s">
        <v>32</v>
      </c>
      <c r="C30" s="44"/>
      <c r="D30" s="7">
        <v>73</v>
      </c>
      <c r="E30" s="21">
        <v>107</v>
      </c>
      <c r="F30" s="21">
        <v>92</v>
      </c>
      <c r="G30" s="7">
        <f aca="true" t="shared" si="2" ref="G30:G44">SUM(E30:F30)</f>
        <v>199</v>
      </c>
    </row>
    <row r="31" spans="1:7" ht="15" customHeight="1">
      <c r="A31" s="46"/>
      <c r="B31" s="43" t="s">
        <v>33</v>
      </c>
      <c r="C31" s="44"/>
      <c r="D31" s="7">
        <v>222</v>
      </c>
      <c r="E31" s="21">
        <v>329</v>
      </c>
      <c r="F31" s="21">
        <v>286</v>
      </c>
      <c r="G31" s="7">
        <f t="shared" si="2"/>
        <v>615</v>
      </c>
    </row>
    <row r="32" spans="1:7" ht="15" customHeight="1">
      <c r="A32" s="46"/>
      <c r="B32" s="43" t="s">
        <v>34</v>
      </c>
      <c r="C32" s="44"/>
      <c r="D32" s="7">
        <v>51</v>
      </c>
      <c r="E32" s="21">
        <v>63</v>
      </c>
      <c r="F32" s="21">
        <v>55</v>
      </c>
      <c r="G32" s="7">
        <f t="shared" si="2"/>
        <v>118</v>
      </c>
    </row>
    <row r="33" spans="1:7" ht="15" customHeight="1">
      <c r="A33" s="46"/>
      <c r="B33" s="43" t="s">
        <v>35</v>
      </c>
      <c r="C33" s="44"/>
      <c r="D33" s="7">
        <v>131</v>
      </c>
      <c r="E33" s="21">
        <v>184</v>
      </c>
      <c r="F33" s="21">
        <v>176</v>
      </c>
      <c r="G33" s="7">
        <f t="shared" si="2"/>
        <v>360</v>
      </c>
    </row>
    <row r="34" spans="1:7" ht="15" customHeight="1">
      <c r="A34" s="46"/>
      <c r="B34" s="43" t="s">
        <v>36</v>
      </c>
      <c r="C34" s="44"/>
      <c r="D34" s="7">
        <v>221</v>
      </c>
      <c r="E34" s="21">
        <v>301</v>
      </c>
      <c r="F34" s="21">
        <v>284</v>
      </c>
      <c r="G34" s="7">
        <f t="shared" si="2"/>
        <v>585</v>
      </c>
    </row>
    <row r="35" spans="1:7" ht="15" customHeight="1">
      <c r="A35" s="46"/>
      <c r="B35" s="43" t="s">
        <v>37</v>
      </c>
      <c r="C35" s="44"/>
      <c r="D35" s="7">
        <v>251</v>
      </c>
      <c r="E35" s="21">
        <v>355</v>
      </c>
      <c r="F35" s="21">
        <v>330</v>
      </c>
      <c r="G35" s="7">
        <f t="shared" si="2"/>
        <v>685</v>
      </c>
    </row>
    <row r="36" spans="1:7" ht="15" customHeight="1">
      <c r="A36" s="46"/>
      <c r="B36" s="43" t="s">
        <v>38</v>
      </c>
      <c r="C36" s="44"/>
      <c r="D36" s="7">
        <v>188</v>
      </c>
      <c r="E36" s="21">
        <v>243</v>
      </c>
      <c r="F36" s="21">
        <v>257</v>
      </c>
      <c r="G36" s="7">
        <f t="shared" si="2"/>
        <v>500</v>
      </c>
    </row>
    <row r="37" spans="1:7" ht="15" customHeight="1">
      <c r="A37" s="46"/>
      <c r="B37" s="43" t="s">
        <v>39</v>
      </c>
      <c r="C37" s="44"/>
      <c r="D37" s="7">
        <v>164</v>
      </c>
      <c r="E37" s="21">
        <v>269</v>
      </c>
      <c r="F37" s="21">
        <v>247</v>
      </c>
      <c r="G37" s="7">
        <f t="shared" si="2"/>
        <v>516</v>
      </c>
    </row>
    <row r="38" spans="1:7" ht="15" customHeight="1">
      <c r="A38" s="46"/>
      <c r="B38" s="43" t="s">
        <v>40</v>
      </c>
      <c r="C38" s="44"/>
      <c r="D38" s="7">
        <v>138</v>
      </c>
      <c r="E38" s="21">
        <v>137</v>
      </c>
      <c r="F38" s="21">
        <v>118</v>
      </c>
      <c r="G38" s="7">
        <f t="shared" si="2"/>
        <v>255</v>
      </c>
    </row>
    <row r="39" spans="1:7" ht="15" customHeight="1">
      <c r="A39" s="46"/>
      <c r="B39" s="43" t="s">
        <v>41</v>
      </c>
      <c r="C39" s="44"/>
      <c r="D39" s="7">
        <v>27</v>
      </c>
      <c r="E39" s="21">
        <v>32</v>
      </c>
      <c r="F39" s="21">
        <v>17</v>
      </c>
      <c r="G39" s="7">
        <f t="shared" si="2"/>
        <v>49</v>
      </c>
    </row>
    <row r="40" spans="1:7" ht="15" customHeight="1">
      <c r="A40" s="46"/>
      <c r="B40" s="43" t="s">
        <v>42</v>
      </c>
      <c r="C40" s="44"/>
      <c r="D40" s="7">
        <v>27</v>
      </c>
      <c r="E40" s="21">
        <v>25</v>
      </c>
      <c r="F40" s="21">
        <v>2</v>
      </c>
      <c r="G40" s="7">
        <f t="shared" si="2"/>
        <v>27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7">
        <v>69</v>
      </c>
      <c r="E42" s="21">
        <v>19</v>
      </c>
      <c r="F42" s="21">
        <v>50</v>
      </c>
      <c r="G42" s="7">
        <f t="shared" si="2"/>
        <v>69</v>
      </c>
    </row>
    <row r="43" spans="1:7" ht="15" customHeight="1">
      <c r="A43" s="46"/>
      <c r="B43" s="43" t="s">
        <v>45</v>
      </c>
      <c r="C43" s="44"/>
      <c r="D43" s="7">
        <v>54</v>
      </c>
      <c r="E43" s="21">
        <v>92</v>
      </c>
      <c r="F43" s="21">
        <v>98</v>
      </c>
      <c r="G43" s="7">
        <f t="shared" si="2"/>
        <v>190</v>
      </c>
    </row>
    <row r="44" spans="1:7" ht="15" customHeight="1">
      <c r="A44" s="46"/>
      <c r="B44" s="43" t="s">
        <v>46</v>
      </c>
      <c r="C44" s="44"/>
      <c r="D44" s="7">
        <v>48</v>
      </c>
      <c r="E44" s="21">
        <v>67</v>
      </c>
      <c r="F44" s="21">
        <v>59</v>
      </c>
      <c r="G44" s="7">
        <f t="shared" si="2"/>
        <v>126</v>
      </c>
    </row>
    <row r="45" spans="1:7" ht="15" customHeight="1" thickBot="1">
      <c r="A45" s="47"/>
      <c r="B45" s="30" t="s">
        <v>47</v>
      </c>
      <c r="C45" s="30"/>
      <c r="D45" s="11">
        <f>SUM(D28:D44)</f>
        <v>2032</v>
      </c>
      <c r="E45" s="11">
        <f>SUM(E28:E44)</f>
        <v>2775</v>
      </c>
      <c r="F45" s="11">
        <f>SUM(F28:F44)</f>
        <v>2564</v>
      </c>
      <c r="G45" s="11">
        <f>SUM(G28:G44)</f>
        <v>5339</v>
      </c>
    </row>
    <row r="46" spans="1:7" ht="15" customHeight="1" thickTop="1">
      <c r="A46" s="45" t="s">
        <v>48</v>
      </c>
      <c r="B46" s="51" t="s">
        <v>49</v>
      </c>
      <c r="C46" s="51"/>
      <c r="D46" s="10">
        <v>1046</v>
      </c>
      <c r="E46" s="22">
        <v>1546</v>
      </c>
      <c r="F46" s="22">
        <v>1503</v>
      </c>
      <c r="G46" s="10">
        <f>SUM(E46:F46)</f>
        <v>3049</v>
      </c>
    </row>
    <row r="47" spans="1:7" ht="15" customHeight="1">
      <c r="A47" s="46"/>
      <c r="B47" s="50" t="s">
        <v>50</v>
      </c>
      <c r="C47" s="50"/>
      <c r="D47" s="7">
        <f>184-D63</f>
        <v>114</v>
      </c>
      <c r="E47" s="7">
        <f>158-E63</f>
        <v>143</v>
      </c>
      <c r="F47" s="7">
        <f>193-F63</f>
        <v>138</v>
      </c>
      <c r="G47" s="7">
        <f>SUM(E47:F47)</f>
        <v>281</v>
      </c>
    </row>
    <row r="48" spans="1:7" ht="15" customHeight="1">
      <c r="A48" s="46"/>
      <c r="B48" s="50" t="s">
        <v>51</v>
      </c>
      <c r="C48" s="50"/>
      <c r="D48" s="7">
        <v>328</v>
      </c>
      <c r="E48" s="21">
        <v>467</v>
      </c>
      <c r="F48" s="21">
        <v>444</v>
      </c>
      <c r="G48" s="7">
        <f aca="true" t="shared" si="3" ref="G48:G62">SUM(E48:F48)</f>
        <v>911</v>
      </c>
    </row>
    <row r="49" spans="1:7" ht="15" customHeight="1">
      <c r="A49" s="46"/>
      <c r="B49" s="50" t="s">
        <v>52</v>
      </c>
      <c r="C49" s="50"/>
      <c r="D49" s="7">
        <v>166</v>
      </c>
      <c r="E49" s="21">
        <v>249</v>
      </c>
      <c r="F49" s="21">
        <v>235</v>
      </c>
      <c r="G49" s="7">
        <f t="shared" si="3"/>
        <v>484</v>
      </c>
    </row>
    <row r="50" spans="1:7" ht="15" customHeight="1">
      <c r="A50" s="46"/>
      <c r="B50" s="50" t="s">
        <v>53</v>
      </c>
      <c r="C50" s="50"/>
      <c r="D50" s="7">
        <v>222</v>
      </c>
      <c r="E50" s="21">
        <v>308</v>
      </c>
      <c r="F50" s="21">
        <v>317</v>
      </c>
      <c r="G50" s="7">
        <f t="shared" si="3"/>
        <v>625</v>
      </c>
    </row>
    <row r="51" spans="1:7" ht="15" customHeight="1">
      <c r="A51" s="46"/>
      <c r="B51" s="50" t="s">
        <v>54</v>
      </c>
      <c r="C51" s="50"/>
      <c r="D51" s="7">
        <v>316</v>
      </c>
      <c r="E51" s="21">
        <v>459</v>
      </c>
      <c r="F51" s="21">
        <v>424</v>
      </c>
      <c r="G51" s="7">
        <f t="shared" si="3"/>
        <v>883</v>
      </c>
    </row>
    <row r="52" spans="1:7" ht="15" customHeight="1">
      <c r="A52" s="46"/>
      <c r="B52" s="50" t="s">
        <v>55</v>
      </c>
      <c r="C52" s="50"/>
      <c r="D52" s="7">
        <v>96</v>
      </c>
      <c r="E52" s="21">
        <v>140</v>
      </c>
      <c r="F52" s="21">
        <v>131</v>
      </c>
      <c r="G52" s="7">
        <f t="shared" si="3"/>
        <v>271</v>
      </c>
    </row>
    <row r="53" spans="1:7" ht="15" customHeight="1">
      <c r="A53" s="46"/>
      <c r="B53" s="50" t="s">
        <v>56</v>
      </c>
      <c r="C53" s="50"/>
      <c r="D53" s="7">
        <v>136</v>
      </c>
      <c r="E53" s="21">
        <v>169</v>
      </c>
      <c r="F53" s="21">
        <v>185</v>
      </c>
      <c r="G53" s="7">
        <f t="shared" si="3"/>
        <v>354</v>
      </c>
    </row>
    <row r="54" spans="1:7" ht="15" customHeight="1">
      <c r="A54" s="46"/>
      <c r="B54" s="50" t="s">
        <v>57</v>
      </c>
      <c r="C54" s="50"/>
      <c r="D54" s="7">
        <v>61</v>
      </c>
      <c r="E54" s="21">
        <v>87</v>
      </c>
      <c r="F54" s="21">
        <v>79</v>
      </c>
      <c r="G54" s="7">
        <f t="shared" si="3"/>
        <v>166</v>
      </c>
    </row>
    <row r="55" spans="1:7" ht="15" customHeight="1">
      <c r="A55" s="46"/>
      <c r="B55" s="50" t="s">
        <v>58</v>
      </c>
      <c r="C55" s="50"/>
      <c r="D55" s="7">
        <v>143</v>
      </c>
      <c r="E55" s="21">
        <v>206</v>
      </c>
      <c r="F55" s="21">
        <v>197</v>
      </c>
      <c r="G55" s="7">
        <f t="shared" si="3"/>
        <v>403</v>
      </c>
    </row>
    <row r="56" spans="1:7" ht="15" customHeight="1">
      <c r="A56" s="46"/>
      <c r="B56" s="50" t="s">
        <v>59</v>
      </c>
      <c r="C56" s="50"/>
      <c r="D56" s="7">
        <v>188</v>
      </c>
      <c r="E56" s="21">
        <v>261</v>
      </c>
      <c r="F56" s="21">
        <v>251</v>
      </c>
      <c r="G56" s="7">
        <f t="shared" si="3"/>
        <v>512</v>
      </c>
    </row>
    <row r="57" spans="1:7" ht="15" customHeight="1">
      <c r="A57" s="46"/>
      <c r="B57" s="50" t="s">
        <v>60</v>
      </c>
      <c r="C57" s="50"/>
      <c r="D57" s="7">
        <v>501</v>
      </c>
      <c r="E57" s="21">
        <v>651</v>
      </c>
      <c r="F57" s="21">
        <v>656</v>
      </c>
      <c r="G57" s="7">
        <f t="shared" si="3"/>
        <v>1307</v>
      </c>
    </row>
    <row r="58" spans="1:7" ht="15" customHeight="1">
      <c r="A58" s="46"/>
      <c r="B58" s="50" t="s">
        <v>61</v>
      </c>
      <c r="C58" s="50"/>
      <c r="D58" s="7">
        <v>296</v>
      </c>
      <c r="E58" s="21">
        <v>393</v>
      </c>
      <c r="F58" s="21">
        <v>364</v>
      </c>
      <c r="G58" s="7">
        <f t="shared" si="3"/>
        <v>757</v>
      </c>
    </row>
    <row r="59" spans="1:7" ht="15" customHeight="1">
      <c r="A59" s="46"/>
      <c r="B59" s="50" t="s">
        <v>62</v>
      </c>
      <c r="C59" s="50"/>
      <c r="D59" s="7">
        <v>162</v>
      </c>
      <c r="E59" s="21">
        <v>238</v>
      </c>
      <c r="F59" s="21">
        <v>261</v>
      </c>
      <c r="G59" s="7">
        <f t="shared" si="3"/>
        <v>499</v>
      </c>
    </row>
    <row r="60" spans="1:7" ht="15" customHeight="1">
      <c r="A60" s="46"/>
      <c r="B60" s="50" t="s">
        <v>63</v>
      </c>
      <c r="C60" s="50"/>
      <c r="D60" s="7">
        <v>96</v>
      </c>
      <c r="E60" s="21">
        <v>159</v>
      </c>
      <c r="F60" s="21">
        <v>161</v>
      </c>
      <c r="G60" s="7">
        <f t="shared" si="3"/>
        <v>320</v>
      </c>
    </row>
    <row r="61" spans="1:7" ht="15" customHeight="1">
      <c r="A61" s="46"/>
      <c r="B61" s="50" t="s">
        <v>64</v>
      </c>
      <c r="C61" s="50"/>
      <c r="D61" s="7">
        <v>57</v>
      </c>
      <c r="E61" s="21">
        <v>111</v>
      </c>
      <c r="F61" s="21">
        <v>101</v>
      </c>
      <c r="G61" s="7">
        <f t="shared" si="3"/>
        <v>212</v>
      </c>
    </row>
    <row r="62" spans="1:7" ht="15" customHeight="1">
      <c r="A62" s="46"/>
      <c r="B62" s="50" t="s">
        <v>65</v>
      </c>
      <c r="C62" s="50"/>
      <c r="D62" s="7">
        <v>71</v>
      </c>
      <c r="E62" s="21">
        <v>68</v>
      </c>
      <c r="F62" s="21">
        <v>3</v>
      </c>
      <c r="G62" s="7">
        <f t="shared" si="3"/>
        <v>71</v>
      </c>
    </row>
    <row r="63" spans="1:7" ht="15" customHeight="1">
      <c r="A63" s="46"/>
      <c r="B63" s="50" t="s">
        <v>66</v>
      </c>
      <c r="C63" s="50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47"/>
      <c r="B64" s="30" t="s">
        <v>67</v>
      </c>
      <c r="C64" s="30"/>
      <c r="D64" s="11">
        <f>SUM(D46:D63)</f>
        <v>4069</v>
      </c>
      <c r="E64" s="11">
        <f>SUM(E46:E63)</f>
        <v>5670</v>
      </c>
      <c r="F64" s="11">
        <f>SUM(F46:F63)</f>
        <v>5505</v>
      </c>
      <c r="G64" s="11">
        <f>SUM(G46:G63)</f>
        <v>11175</v>
      </c>
    </row>
    <row r="65" spans="1:7" ht="15" customHeight="1" thickTop="1">
      <c r="A65" s="45" t="s">
        <v>68</v>
      </c>
      <c r="B65" s="48" t="s">
        <v>69</v>
      </c>
      <c r="C65" s="49"/>
      <c r="D65" s="24">
        <v>60</v>
      </c>
      <c r="E65" s="22">
        <v>82</v>
      </c>
      <c r="F65" s="22">
        <v>71</v>
      </c>
      <c r="G65" s="10">
        <f>SUM(E65:F65)</f>
        <v>153</v>
      </c>
    </row>
    <row r="66" spans="1:7" ht="15" customHeight="1">
      <c r="A66" s="46"/>
      <c r="B66" s="43" t="s">
        <v>70</v>
      </c>
      <c r="C66" s="44"/>
      <c r="D66" s="23">
        <v>110</v>
      </c>
      <c r="E66" s="21">
        <v>159</v>
      </c>
      <c r="F66" s="21">
        <v>149</v>
      </c>
      <c r="G66" s="7">
        <f>SUM(E66:F66)</f>
        <v>308</v>
      </c>
    </row>
    <row r="67" spans="1:7" ht="15" customHeight="1">
      <c r="A67" s="46"/>
      <c r="B67" s="43" t="s">
        <v>71</v>
      </c>
      <c r="C67" s="44"/>
      <c r="D67" s="23">
        <v>119</v>
      </c>
      <c r="E67" s="21">
        <v>187</v>
      </c>
      <c r="F67" s="21">
        <v>193</v>
      </c>
      <c r="G67" s="7">
        <f aca="true" t="shared" si="4" ref="G67:G91">SUM(E67:F67)</f>
        <v>380</v>
      </c>
    </row>
    <row r="68" spans="1:7" ht="15" customHeight="1">
      <c r="A68" s="46"/>
      <c r="B68" s="43" t="s">
        <v>72</v>
      </c>
      <c r="C68" s="44"/>
      <c r="D68" s="23">
        <v>194</v>
      </c>
      <c r="E68" s="21">
        <v>291</v>
      </c>
      <c r="F68" s="21">
        <v>252</v>
      </c>
      <c r="G68" s="7">
        <f t="shared" si="4"/>
        <v>543</v>
      </c>
    </row>
    <row r="69" spans="1:7" ht="15" customHeight="1">
      <c r="A69" s="46"/>
      <c r="B69" s="43" t="s">
        <v>73</v>
      </c>
      <c r="C69" s="44"/>
      <c r="D69" s="23">
        <v>152</v>
      </c>
      <c r="E69" s="21">
        <v>231</v>
      </c>
      <c r="F69" s="21">
        <v>219</v>
      </c>
      <c r="G69" s="7">
        <f t="shared" si="4"/>
        <v>450</v>
      </c>
    </row>
    <row r="70" spans="1:7" ht="15" customHeight="1">
      <c r="A70" s="46"/>
      <c r="B70" s="43" t="s">
        <v>74</v>
      </c>
      <c r="C70" s="44"/>
      <c r="D70" s="23">
        <v>127</v>
      </c>
      <c r="E70" s="21">
        <v>155</v>
      </c>
      <c r="F70" s="21">
        <v>150</v>
      </c>
      <c r="G70" s="7">
        <f t="shared" si="4"/>
        <v>305</v>
      </c>
    </row>
    <row r="71" spans="1:7" ht="15" customHeight="1">
      <c r="A71" s="46"/>
      <c r="B71" s="43" t="s">
        <v>75</v>
      </c>
      <c r="C71" s="44"/>
      <c r="D71" s="23">
        <v>153</v>
      </c>
      <c r="E71" s="21">
        <v>239</v>
      </c>
      <c r="F71" s="21">
        <v>205</v>
      </c>
      <c r="G71" s="7">
        <f t="shared" si="4"/>
        <v>444</v>
      </c>
    </row>
    <row r="72" spans="1:7" ht="15" customHeight="1">
      <c r="A72" s="46"/>
      <c r="B72" s="43" t="s">
        <v>76</v>
      </c>
      <c r="C72" s="44"/>
      <c r="D72" s="23">
        <v>171</v>
      </c>
      <c r="E72" s="21">
        <v>278</v>
      </c>
      <c r="F72" s="21">
        <v>285</v>
      </c>
      <c r="G72" s="7">
        <f t="shared" si="4"/>
        <v>563</v>
      </c>
    </row>
    <row r="73" spans="1:7" ht="15" customHeight="1">
      <c r="A73" s="46"/>
      <c r="B73" s="43" t="s">
        <v>77</v>
      </c>
      <c r="C73" s="44"/>
      <c r="D73" s="23">
        <v>208</v>
      </c>
      <c r="E73" s="21">
        <v>343</v>
      </c>
      <c r="F73" s="21">
        <v>310</v>
      </c>
      <c r="G73" s="7">
        <f t="shared" si="4"/>
        <v>653</v>
      </c>
    </row>
    <row r="74" spans="1:7" ht="15" customHeight="1">
      <c r="A74" s="46"/>
      <c r="B74" s="43" t="s">
        <v>78</v>
      </c>
      <c r="C74" s="44"/>
      <c r="D74" s="23">
        <v>190</v>
      </c>
      <c r="E74" s="21">
        <v>279</v>
      </c>
      <c r="F74" s="21">
        <v>291</v>
      </c>
      <c r="G74" s="7">
        <f t="shared" si="4"/>
        <v>570</v>
      </c>
    </row>
    <row r="75" spans="1:7" ht="15" customHeight="1">
      <c r="A75" s="46"/>
      <c r="B75" s="43" t="s">
        <v>79</v>
      </c>
      <c r="C75" s="44"/>
      <c r="D75" s="23">
        <v>96</v>
      </c>
      <c r="E75" s="21">
        <v>154</v>
      </c>
      <c r="F75" s="21">
        <v>145</v>
      </c>
      <c r="G75" s="7">
        <f t="shared" si="4"/>
        <v>299</v>
      </c>
    </row>
    <row r="76" spans="1:7" ht="15" customHeight="1">
      <c r="A76" s="46"/>
      <c r="B76" s="43" t="s">
        <v>80</v>
      </c>
      <c r="C76" s="44"/>
      <c r="D76" s="23">
        <v>60</v>
      </c>
      <c r="E76" s="21">
        <v>102</v>
      </c>
      <c r="F76" s="21">
        <v>86</v>
      </c>
      <c r="G76" s="7">
        <f t="shared" si="4"/>
        <v>188</v>
      </c>
    </row>
    <row r="77" spans="1:7" ht="15" customHeight="1">
      <c r="A77" s="46"/>
      <c r="B77" s="43" t="s">
        <v>81</v>
      </c>
      <c r="C77" s="44"/>
      <c r="D77" s="23">
        <v>130</v>
      </c>
      <c r="E77" s="21">
        <v>194</v>
      </c>
      <c r="F77" s="21">
        <v>189</v>
      </c>
      <c r="G77" s="7">
        <f t="shared" si="4"/>
        <v>383</v>
      </c>
    </row>
    <row r="78" spans="1:7" ht="15" customHeight="1">
      <c r="A78" s="46"/>
      <c r="B78" s="43" t="s">
        <v>82</v>
      </c>
      <c r="C78" s="44"/>
      <c r="D78" s="23">
        <v>324</v>
      </c>
      <c r="E78" s="21">
        <v>479</v>
      </c>
      <c r="F78" s="21">
        <v>495</v>
      </c>
      <c r="G78" s="7">
        <f t="shared" si="4"/>
        <v>974</v>
      </c>
    </row>
    <row r="79" spans="1:7" ht="15" customHeight="1">
      <c r="A79" s="46"/>
      <c r="B79" s="43" t="s">
        <v>83</v>
      </c>
      <c r="C79" s="44"/>
      <c r="D79" s="23">
        <v>695</v>
      </c>
      <c r="E79" s="21">
        <v>989</v>
      </c>
      <c r="F79" s="21">
        <v>1016</v>
      </c>
      <c r="G79" s="7">
        <f t="shared" si="4"/>
        <v>2005</v>
      </c>
    </row>
    <row r="80" spans="1:7" ht="15" customHeight="1">
      <c r="A80" s="46"/>
      <c r="B80" s="43" t="s">
        <v>84</v>
      </c>
      <c r="C80" s="44"/>
      <c r="D80" s="23">
        <v>219</v>
      </c>
      <c r="E80" s="21">
        <v>348</v>
      </c>
      <c r="F80" s="21">
        <v>327</v>
      </c>
      <c r="G80" s="7">
        <f t="shared" si="4"/>
        <v>675</v>
      </c>
    </row>
    <row r="81" spans="1:7" ht="15" customHeight="1">
      <c r="A81" s="46"/>
      <c r="B81" s="43" t="s">
        <v>85</v>
      </c>
      <c r="C81" s="44"/>
      <c r="D81" s="23">
        <v>146</v>
      </c>
      <c r="E81" s="21">
        <v>203</v>
      </c>
      <c r="F81" s="21">
        <v>200</v>
      </c>
      <c r="G81" s="7">
        <f t="shared" si="4"/>
        <v>403</v>
      </c>
    </row>
    <row r="82" spans="1:7" ht="15" customHeight="1">
      <c r="A82" s="46"/>
      <c r="B82" s="43" t="s">
        <v>86</v>
      </c>
      <c r="C82" s="44"/>
      <c r="D82" s="23">
        <v>274</v>
      </c>
      <c r="E82" s="21">
        <v>416</v>
      </c>
      <c r="F82" s="21">
        <v>395</v>
      </c>
      <c r="G82" s="7">
        <f t="shared" si="4"/>
        <v>811</v>
      </c>
    </row>
    <row r="83" spans="1:7" ht="15" customHeight="1">
      <c r="A83" s="46"/>
      <c r="B83" s="43" t="s">
        <v>87</v>
      </c>
      <c r="C83" s="44"/>
      <c r="D83" s="23">
        <v>111</v>
      </c>
      <c r="E83" s="21">
        <v>182</v>
      </c>
      <c r="F83" s="21">
        <v>161</v>
      </c>
      <c r="G83" s="7">
        <f t="shared" si="4"/>
        <v>343</v>
      </c>
    </row>
    <row r="84" spans="1:7" ht="15" customHeight="1">
      <c r="A84" s="46"/>
      <c r="B84" s="43" t="s">
        <v>88</v>
      </c>
      <c r="C84" s="44"/>
      <c r="D84" s="23">
        <v>83</v>
      </c>
      <c r="E84" s="21">
        <v>122</v>
      </c>
      <c r="F84" s="21">
        <v>124</v>
      </c>
      <c r="G84" s="7">
        <f t="shared" si="4"/>
        <v>246</v>
      </c>
    </row>
    <row r="85" spans="1:7" ht="15" customHeight="1">
      <c r="A85" s="46"/>
      <c r="B85" s="43" t="s">
        <v>89</v>
      </c>
      <c r="C85" s="44"/>
      <c r="D85" s="23">
        <v>124</v>
      </c>
      <c r="E85" s="21">
        <v>191</v>
      </c>
      <c r="F85" s="21">
        <v>207</v>
      </c>
      <c r="G85" s="7">
        <f t="shared" si="4"/>
        <v>398</v>
      </c>
    </row>
    <row r="86" spans="1:7" ht="15" customHeight="1">
      <c r="A86" s="46"/>
      <c r="B86" s="43" t="s">
        <v>90</v>
      </c>
      <c r="C86" s="44"/>
      <c r="D86" s="23">
        <v>72</v>
      </c>
      <c r="E86" s="21">
        <v>115</v>
      </c>
      <c r="F86" s="21">
        <v>123</v>
      </c>
      <c r="G86" s="7">
        <f t="shared" si="4"/>
        <v>238</v>
      </c>
    </row>
    <row r="87" spans="1:7" ht="15" customHeight="1">
      <c r="A87" s="46"/>
      <c r="B87" s="43" t="s">
        <v>91</v>
      </c>
      <c r="C87" s="44"/>
      <c r="D87" s="23">
        <v>163</v>
      </c>
      <c r="E87" s="21">
        <v>317</v>
      </c>
      <c r="F87" s="21">
        <v>302</v>
      </c>
      <c r="G87" s="7">
        <f t="shared" si="4"/>
        <v>619</v>
      </c>
    </row>
    <row r="88" spans="1:7" ht="15" customHeight="1">
      <c r="A88" s="46"/>
      <c r="B88" s="43" t="s">
        <v>92</v>
      </c>
      <c r="C88" s="44"/>
      <c r="D88" s="23">
        <v>116</v>
      </c>
      <c r="E88" s="21">
        <v>209</v>
      </c>
      <c r="F88" s="21">
        <v>214</v>
      </c>
      <c r="G88" s="7">
        <f t="shared" si="4"/>
        <v>423</v>
      </c>
    </row>
    <row r="89" spans="1:7" ht="15" customHeight="1">
      <c r="A89" s="46"/>
      <c r="B89" s="43" t="s">
        <v>93</v>
      </c>
      <c r="C89" s="44"/>
      <c r="D89" s="23">
        <v>59</v>
      </c>
      <c r="E89" s="21">
        <v>28</v>
      </c>
      <c r="F89" s="21">
        <v>31</v>
      </c>
      <c r="G89" s="7">
        <f t="shared" si="4"/>
        <v>59</v>
      </c>
    </row>
    <row r="90" spans="1:7" ht="15" customHeight="1">
      <c r="A90" s="46"/>
      <c r="B90" s="43" t="s">
        <v>94</v>
      </c>
      <c r="C90" s="44"/>
      <c r="D90" s="23">
        <v>99</v>
      </c>
      <c r="E90" s="21">
        <v>31</v>
      </c>
      <c r="F90" s="21">
        <v>68</v>
      </c>
      <c r="G90" s="7">
        <f t="shared" si="4"/>
        <v>99</v>
      </c>
    </row>
    <row r="91" spans="1:7" ht="15" customHeight="1">
      <c r="A91" s="46"/>
      <c r="B91" s="43" t="s">
        <v>95</v>
      </c>
      <c r="C91" s="44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4308</v>
      </c>
      <c r="E92" s="11">
        <f>SUM(E65:E91)</f>
        <v>6356</v>
      </c>
      <c r="F92" s="11">
        <f>SUM(F65:F91)</f>
        <v>6229</v>
      </c>
      <c r="G92" s="11">
        <f>SUM(G65:G91)</f>
        <v>12585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14627</v>
      </c>
      <c r="E93" s="13">
        <f>SUM(E6:E26,E28:E44,E46:E63,E65:E91)</f>
        <v>20685</v>
      </c>
      <c r="F93" s="13">
        <f>SUM(F6:F26,F28:F44,F46:F63,F65:F91)</f>
        <v>20209</v>
      </c>
      <c r="G93" s="13">
        <f>SUM(G6:G26,G28:G44,G46:G63,G65:G91)</f>
        <v>40894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33" t="s">
        <v>98</v>
      </c>
      <c r="C97" s="33"/>
      <c r="D97" s="33"/>
      <c r="E97" s="33"/>
      <c r="F97" s="33"/>
      <c r="G97" s="33"/>
    </row>
    <row r="98" spans="2:7" ht="15" customHeight="1">
      <c r="B98" s="34"/>
      <c r="C98" s="34"/>
      <c r="D98" s="34"/>
      <c r="E98" s="34"/>
      <c r="F98" s="34"/>
      <c r="G98" s="34"/>
    </row>
    <row r="99" spans="1:7" ht="15" customHeight="1">
      <c r="A99" s="14"/>
      <c r="B99" s="35" t="s">
        <v>99</v>
      </c>
      <c r="C99" s="36"/>
      <c r="D99" s="37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38" t="s">
        <v>100</v>
      </c>
      <c r="C100" s="38"/>
      <c r="D100" s="17">
        <v>37</v>
      </c>
      <c r="E100" s="39"/>
      <c r="F100" s="39"/>
      <c r="G100" s="39"/>
    </row>
    <row r="101" spans="1:7" ht="15" customHeight="1" thickBot="1">
      <c r="A101" s="16"/>
      <c r="B101" s="41" t="s">
        <v>101</v>
      </c>
      <c r="C101" s="41"/>
      <c r="D101" s="18">
        <v>61</v>
      </c>
      <c r="E101" s="42"/>
      <c r="F101" s="42"/>
      <c r="G101" s="40"/>
    </row>
    <row r="102" spans="1:7" ht="15" customHeight="1" thickBot="1" thickTop="1">
      <c r="A102" s="19"/>
      <c r="B102" s="29" t="s">
        <v>102</v>
      </c>
      <c r="C102" s="29"/>
      <c r="D102" s="19">
        <f>SUM(D100:D101)</f>
        <v>98</v>
      </c>
      <c r="E102" s="19">
        <v>49</v>
      </c>
      <c r="F102" s="19">
        <v>67</v>
      </c>
      <c r="G102" s="19">
        <f>SUM(E102:F102)</f>
        <v>116</v>
      </c>
    </row>
    <row r="103" ht="14.25" thickTop="1"/>
  </sheetData>
  <sheetProtection sheet="1"/>
  <mergeCells count="104"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130" workbookViewId="0" topLeftCell="A28">
      <selection activeCell="D14" sqref="D14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107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57" t="s">
        <v>1</v>
      </c>
      <c r="F4" s="57"/>
      <c r="G4" s="57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479-D25</f>
        <v>421</v>
      </c>
      <c r="E6" s="21">
        <f>694-E25</f>
        <v>596</v>
      </c>
      <c r="F6" s="21">
        <f>714-F25</f>
        <v>592</v>
      </c>
      <c r="G6" s="7">
        <f>SUM(E6:F6)</f>
        <v>1188</v>
      </c>
    </row>
    <row r="7" spans="1:7" ht="15" customHeight="1">
      <c r="A7" s="46"/>
      <c r="B7" s="43" t="s">
        <v>9</v>
      </c>
      <c r="C7" s="44"/>
      <c r="D7" s="7">
        <v>139</v>
      </c>
      <c r="E7" s="21">
        <v>173</v>
      </c>
      <c r="F7" s="21">
        <v>186</v>
      </c>
      <c r="G7" s="7">
        <f>SUM(E7:F7)</f>
        <v>359</v>
      </c>
    </row>
    <row r="8" spans="1:7" ht="15" customHeight="1">
      <c r="A8" s="46"/>
      <c r="B8" s="43" t="s">
        <v>10</v>
      </c>
      <c r="C8" s="44"/>
      <c r="D8" s="7">
        <v>92</v>
      </c>
      <c r="E8" s="21">
        <v>118</v>
      </c>
      <c r="F8" s="21">
        <v>117</v>
      </c>
      <c r="G8" s="7">
        <f aca="true" t="shared" si="0" ref="G8:G13">SUM(E8:F8)</f>
        <v>235</v>
      </c>
    </row>
    <row r="9" spans="1:7" ht="15" customHeight="1">
      <c r="A9" s="46"/>
      <c r="B9" s="43" t="s">
        <v>11</v>
      </c>
      <c r="C9" s="44"/>
      <c r="D9" s="7">
        <v>318</v>
      </c>
      <c r="E9" s="21">
        <v>415</v>
      </c>
      <c r="F9" s="21">
        <v>451</v>
      </c>
      <c r="G9" s="7">
        <f t="shared" si="0"/>
        <v>866</v>
      </c>
    </row>
    <row r="10" spans="1:7" ht="15" customHeight="1">
      <c r="A10" s="46"/>
      <c r="B10" s="43" t="s">
        <v>12</v>
      </c>
      <c r="C10" s="44"/>
      <c r="D10" s="7">
        <v>91</v>
      </c>
      <c r="E10" s="21">
        <v>115</v>
      </c>
      <c r="F10" s="21">
        <v>113</v>
      </c>
      <c r="G10" s="7">
        <f t="shared" si="0"/>
        <v>228</v>
      </c>
    </row>
    <row r="11" spans="1:7" ht="15" customHeight="1">
      <c r="A11" s="46"/>
      <c r="B11" s="43" t="s">
        <v>13</v>
      </c>
      <c r="C11" s="44"/>
      <c r="D11" s="7">
        <v>82</v>
      </c>
      <c r="E11" s="21">
        <v>111</v>
      </c>
      <c r="F11" s="21">
        <v>100</v>
      </c>
      <c r="G11" s="7">
        <f t="shared" si="0"/>
        <v>211</v>
      </c>
    </row>
    <row r="12" spans="1:7" ht="15" customHeight="1">
      <c r="A12" s="46"/>
      <c r="B12" s="43" t="s">
        <v>14</v>
      </c>
      <c r="C12" s="44"/>
      <c r="D12" s="7">
        <v>79</v>
      </c>
      <c r="E12" s="21">
        <v>114</v>
      </c>
      <c r="F12" s="21">
        <v>119</v>
      </c>
      <c r="G12" s="7">
        <f t="shared" si="0"/>
        <v>233</v>
      </c>
    </row>
    <row r="13" spans="1:7" ht="15" customHeight="1">
      <c r="A13" s="46"/>
      <c r="B13" s="43" t="s">
        <v>15</v>
      </c>
      <c r="C13" s="44"/>
      <c r="D13" s="7">
        <v>330</v>
      </c>
      <c r="E13" s="21">
        <v>468</v>
      </c>
      <c r="F13" s="21">
        <v>480</v>
      </c>
      <c r="G13" s="7">
        <f t="shared" si="0"/>
        <v>948</v>
      </c>
    </row>
    <row r="14" spans="1:7" ht="15" customHeight="1">
      <c r="A14" s="46"/>
      <c r="B14" s="43" t="s">
        <v>16</v>
      </c>
      <c r="C14" s="44"/>
      <c r="D14" s="7">
        <v>169</v>
      </c>
      <c r="E14" s="21">
        <v>280</v>
      </c>
      <c r="F14" s="21">
        <v>236</v>
      </c>
      <c r="G14" s="7">
        <f aca="true" t="shared" si="1" ref="G14:G26">SUM(E14:F14)</f>
        <v>516</v>
      </c>
    </row>
    <row r="15" spans="1:7" ht="15" customHeight="1">
      <c r="A15" s="46"/>
      <c r="B15" s="43" t="s">
        <v>17</v>
      </c>
      <c r="C15" s="44"/>
      <c r="D15" s="7">
        <v>223</v>
      </c>
      <c r="E15" s="21">
        <v>303</v>
      </c>
      <c r="F15" s="21">
        <v>295</v>
      </c>
      <c r="G15" s="7">
        <f t="shared" si="1"/>
        <v>598</v>
      </c>
    </row>
    <row r="16" spans="1:7" ht="15" customHeight="1">
      <c r="A16" s="46"/>
      <c r="B16" s="43" t="s">
        <v>18</v>
      </c>
      <c r="C16" s="44"/>
      <c r="D16" s="7">
        <v>149</v>
      </c>
      <c r="E16" s="21">
        <v>226</v>
      </c>
      <c r="F16" s="21">
        <v>218</v>
      </c>
      <c r="G16" s="7">
        <f t="shared" si="1"/>
        <v>444</v>
      </c>
    </row>
    <row r="17" spans="1:7" ht="15" customHeight="1">
      <c r="A17" s="46"/>
      <c r="B17" s="43" t="s">
        <v>19</v>
      </c>
      <c r="C17" s="44"/>
      <c r="D17" s="7">
        <v>157</v>
      </c>
      <c r="E17" s="21">
        <v>214</v>
      </c>
      <c r="F17" s="21">
        <v>247</v>
      </c>
      <c r="G17" s="7">
        <f t="shared" si="1"/>
        <v>461</v>
      </c>
    </row>
    <row r="18" spans="1:7" ht="15" customHeight="1">
      <c r="A18" s="46"/>
      <c r="B18" s="43" t="s">
        <v>20</v>
      </c>
      <c r="C18" s="44"/>
      <c r="D18" s="7">
        <v>251</v>
      </c>
      <c r="E18" s="21">
        <v>297</v>
      </c>
      <c r="F18" s="21">
        <v>283</v>
      </c>
      <c r="G18" s="7">
        <f t="shared" si="1"/>
        <v>580</v>
      </c>
    </row>
    <row r="19" spans="1:7" ht="15" customHeight="1">
      <c r="A19" s="46"/>
      <c r="B19" s="43" t="s">
        <v>21</v>
      </c>
      <c r="C19" s="44"/>
      <c r="D19" s="7">
        <v>189</v>
      </c>
      <c r="E19" s="21">
        <v>276</v>
      </c>
      <c r="F19" s="21">
        <v>260</v>
      </c>
      <c r="G19" s="7">
        <f t="shared" si="1"/>
        <v>536</v>
      </c>
    </row>
    <row r="20" spans="1:7" ht="15" customHeight="1">
      <c r="A20" s="46"/>
      <c r="B20" s="43" t="s">
        <v>22</v>
      </c>
      <c r="C20" s="44"/>
      <c r="D20" s="7">
        <f>198-D26</f>
        <v>91</v>
      </c>
      <c r="E20" s="7">
        <f>161-E26</f>
        <v>129</v>
      </c>
      <c r="F20" s="7">
        <f>200-F26</f>
        <v>125</v>
      </c>
      <c r="G20" s="7">
        <f t="shared" si="1"/>
        <v>254</v>
      </c>
    </row>
    <row r="21" spans="1:7" ht="15" customHeight="1">
      <c r="A21" s="46"/>
      <c r="B21" s="43" t="s">
        <v>23</v>
      </c>
      <c r="C21" s="44"/>
      <c r="D21" s="7">
        <v>495</v>
      </c>
      <c r="E21" s="21">
        <v>775</v>
      </c>
      <c r="F21" s="21">
        <v>760</v>
      </c>
      <c r="G21" s="7">
        <f t="shared" si="1"/>
        <v>1535</v>
      </c>
    </row>
    <row r="22" spans="1:7" ht="15" customHeight="1">
      <c r="A22" s="46"/>
      <c r="B22" s="43" t="s">
        <v>24</v>
      </c>
      <c r="C22" s="44"/>
      <c r="D22" s="7">
        <v>351</v>
      </c>
      <c r="E22" s="21">
        <v>524</v>
      </c>
      <c r="F22" s="21">
        <v>569</v>
      </c>
      <c r="G22" s="7">
        <f t="shared" si="1"/>
        <v>1093</v>
      </c>
    </row>
    <row r="23" spans="1:7" ht="15" customHeight="1">
      <c r="A23" s="46"/>
      <c r="B23" s="43" t="s">
        <v>25</v>
      </c>
      <c r="C23" s="44"/>
      <c r="D23" s="7">
        <v>399</v>
      </c>
      <c r="E23" s="21">
        <v>582</v>
      </c>
      <c r="F23" s="21">
        <v>518</v>
      </c>
      <c r="G23" s="7">
        <f t="shared" si="1"/>
        <v>1100</v>
      </c>
    </row>
    <row r="24" spans="1:8" ht="15" customHeight="1">
      <c r="A24" s="46"/>
      <c r="B24" s="43" t="s">
        <v>26</v>
      </c>
      <c r="C24" s="44"/>
      <c r="D24" s="7">
        <v>41</v>
      </c>
      <c r="E24" s="21">
        <v>59</v>
      </c>
      <c r="F24" s="21">
        <v>64</v>
      </c>
      <c r="G24" s="7">
        <f t="shared" si="1"/>
        <v>123</v>
      </c>
      <c r="H24" s="2"/>
    </row>
    <row r="25" spans="1:8" ht="15" customHeight="1">
      <c r="A25" s="46"/>
      <c r="B25" s="25" t="s">
        <v>103</v>
      </c>
      <c r="C25" s="26"/>
      <c r="D25" s="8">
        <v>58</v>
      </c>
      <c r="E25" s="27">
        <v>98</v>
      </c>
      <c r="F25" s="27">
        <v>122</v>
      </c>
      <c r="G25" s="7">
        <f t="shared" si="1"/>
        <v>220</v>
      </c>
      <c r="H25" s="2"/>
    </row>
    <row r="26" spans="1:8" ht="15" customHeight="1">
      <c r="A26" s="46"/>
      <c r="B26" s="43" t="s">
        <v>27</v>
      </c>
      <c r="C26" s="44"/>
      <c r="D26" s="8">
        <v>107</v>
      </c>
      <c r="E26" s="8">
        <v>32</v>
      </c>
      <c r="F26" s="8">
        <v>75</v>
      </c>
      <c r="G26" s="8">
        <f t="shared" si="1"/>
        <v>107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4232</v>
      </c>
      <c r="E27" s="9">
        <f>SUM(E6:E26)</f>
        <v>5905</v>
      </c>
      <c r="F27" s="9">
        <f>SUM(F6:F26)</f>
        <v>5930</v>
      </c>
      <c r="G27" s="9">
        <f>SUM(G6:G26)</f>
        <v>11835</v>
      </c>
    </row>
    <row r="28" spans="1:7" ht="15" customHeight="1" thickTop="1">
      <c r="A28" s="45" t="s">
        <v>29</v>
      </c>
      <c r="B28" s="48" t="s">
        <v>30</v>
      </c>
      <c r="C28" s="49"/>
      <c r="D28" s="10">
        <v>265</v>
      </c>
      <c r="E28" s="22">
        <v>411</v>
      </c>
      <c r="F28" s="22">
        <v>364</v>
      </c>
      <c r="G28" s="10">
        <f>SUM(E28:F28)</f>
        <v>775</v>
      </c>
    </row>
    <row r="29" spans="1:7" ht="15" customHeight="1">
      <c r="A29" s="46"/>
      <c r="B29" s="43" t="s">
        <v>31</v>
      </c>
      <c r="C29" s="44"/>
      <c r="D29" s="7">
        <v>105</v>
      </c>
      <c r="E29" s="21">
        <v>140</v>
      </c>
      <c r="F29" s="21">
        <v>132</v>
      </c>
      <c r="G29" s="7">
        <f>SUM(E29:F29)</f>
        <v>272</v>
      </c>
    </row>
    <row r="30" spans="1:7" ht="15" customHeight="1">
      <c r="A30" s="46"/>
      <c r="B30" s="43" t="s">
        <v>32</v>
      </c>
      <c r="C30" s="44"/>
      <c r="D30" s="7">
        <v>74</v>
      </c>
      <c r="E30" s="21">
        <v>110</v>
      </c>
      <c r="F30" s="21">
        <v>92</v>
      </c>
      <c r="G30" s="7">
        <f aca="true" t="shared" si="2" ref="G30:G44">SUM(E30:F30)</f>
        <v>202</v>
      </c>
    </row>
    <row r="31" spans="1:7" ht="15" customHeight="1">
      <c r="A31" s="46"/>
      <c r="B31" s="43" t="s">
        <v>33</v>
      </c>
      <c r="C31" s="44"/>
      <c r="D31" s="7">
        <v>224</v>
      </c>
      <c r="E31" s="21">
        <v>329</v>
      </c>
      <c r="F31" s="21">
        <v>288</v>
      </c>
      <c r="G31" s="7">
        <f t="shared" si="2"/>
        <v>617</v>
      </c>
    </row>
    <row r="32" spans="1:7" ht="15" customHeight="1">
      <c r="A32" s="46"/>
      <c r="B32" s="43" t="s">
        <v>34</v>
      </c>
      <c r="C32" s="44"/>
      <c r="D32" s="7">
        <v>51</v>
      </c>
      <c r="E32" s="21">
        <v>63</v>
      </c>
      <c r="F32" s="21">
        <v>55</v>
      </c>
      <c r="G32" s="7">
        <f t="shared" si="2"/>
        <v>118</v>
      </c>
    </row>
    <row r="33" spans="1:7" ht="15" customHeight="1">
      <c r="A33" s="46"/>
      <c r="B33" s="43" t="s">
        <v>35</v>
      </c>
      <c r="C33" s="44"/>
      <c r="D33" s="7">
        <v>131</v>
      </c>
      <c r="E33" s="21">
        <v>182</v>
      </c>
      <c r="F33" s="21">
        <v>175</v>
      </c>
      <c r="G33" s="7">
        <f t="shared" si="2"/>
        <v>357</v>
      </c>
    </row>
    <row r="34" spans="1:7" ht="15" customHeight="1">
      <c r="A34" s="46"/>
      <c r="B34" s="43" t="s">
        <v>36</v>
      </c>
      <c r="C34" s="44"/>
      <c r="D34" s="7">
        <v>220</v>
      </c>
      <c r="E34" s="21">
        <v>300</v>
      </c>
      <c r="F34" s="21">
        <v>284</v>
      </c>
      <c r="G34" s="7">
        <f t="shared" si="2"/>
        <v>584</v>
      </c>
    </row>
    <row r="35" spans="1:7" ht="15" customHeight="1">
      <c r="A35" s="46"/>
      <c r="B35" s="43" t="s">
        <v>37</v>
      </c>
      <c r="C35" s="44"/>
      <c r="D35" s="7">
        <v>250</v>
      </c>
      <c r="E35" s="21">
        <v>355</v>
      </c>
      <c r="F35" s="21">
        <v>332</v>
      </c>
      <c r="G35" s="7">
        <f t="shared" si="2"/>
        <v>687</v>
      </c>
    </row>
    <row r="36" spans="1:7" ht="15" customHeight="1">
      <c r="A36" s="46"/>
      <c r="B36" s="43" t="s">
        <v>38</v>
      </c>
      <c r="C36" s="44"/>
      <c r="D36" s="7">
        <v>186</v>
      </c>
      <c r="E36" s="21">
        <v>243</v>
      </c>
      <c r="F36" s="21">
        <v>257</v>
      </c>
      <c r="G36" s="7">
        <f t="shared" si="2"/>
        <v>500</v>
      </c>
    </row>
    <row r="37" spans="1:7" ht="15" customHeight="1">
      <c r="A37" s="46"/>
      <c r="B37" s="43" t="s">
        <v>39</v>
      </c>
      <c r="C37" s="44"/>
      <c r="D37" s="7">
        <v>166</v>
      </c>
      <c r="E37" s="21">
        <v>272</v>
      </c>
      <c r="F37" s="21">
        <v>247</v>
      </c>
      <c r="G37" s="7">
        <f t="shared" si="2"/>
        <v>519</v>
      </c>
    </row>
    <row r="38" spans="1:7" ht="15" customHeight="1">
      <c r="A38" s="46"/>
      <c r="B38" s="43" t="s">
        <v>40</v>
      </c>
      <c r="C38" s="44"/>
      <c r="D38" s="7">
        <v>146</v>
      </c>
      <c r="E38" s="21">
        <v>143</v>
      </c>
      <c r="F38" s="21">
        <v>126</v>
      </c>
      <c r="G38" s="7">
        <f t="shared" si="2"/>
        <v>269</v>
      </c>
    </row>
    <row r="39" spans="1:7" ht="15" customHeight="1">
      <c r="A39" s="46"/>
      <c r="B39" s="43" t="s">
        <v>41</v>
      </c>
      <c r="C39" s="44"/>
      <c r="D39" s="7">
        <v>33</v>
      </c>
      <c r="E39" s="21">
        <v>38</v>
      </c>
      <c r="F39" s="21">
        <v>21</v>
      </c>
      <c r="G39" s="7">
        <f t="shared" si="2"/>
        <v>59</v>
      </c>
    </row>
    <row r="40" spans="1:7" ht="15" customHeight="1">
      <c r="A40" s="46"/>
      <c r="B40" s="43" t="s">
        <v>42</v>
      </c>
      <c r="C40" s="44"/>
      <c r="D40" s="7">
        <v>25</v>
      </c>
      <c r="E40" s="21">
        <v>23</v>
      </c>
      <c r="F40" s="21">
        <v>2</v>
      </c>
      <c r="G40" s="7">
        <f t="shared" si="2"/>
        <v>25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7">
        <v>70</v>
      </c>
      <c r="E42" s="21">
        <v>19</v>
      </c>
      <c r="F42" s="21">
        <v>51</v>
      </c>
      <c r="G42" s="7">
        <f t="shared" si="2"/>
        <v>70</v>
      </c>
    </row>
    <row r="43" spans="1:7" ht="15" customHeight="1">
      <c r="A43" s="46"/>
      <c r="B43" s="43" t="s">
        <v>45</v>
      </c>
      <c r="C43" s="44"/>
      <c r="D43" s="7">
        <v>54</v>
      </c>
      <c r="E43" s="21">
        <v>92</v>
      </c>
      <c r="F43" s="21">
        <v>98</v>
      </c>
      <c r="G43" s="7">
        <f t="shared" si="2"/>
        <v>190</v>
      </c>
    </row>
    <row r="44" spans="1:7" ht="15" customHeight="1">
      <c r="A44" s="46"/>
      <c r="B44" s="43" t="s">
        <v>46</v>
      </c>
      <c r="C44" s="44"/>
      <c r="D44" s="7">
        <v>48</v>
      </c>
      <c r="E44" s="21">
        <v>67</v>
      </c>
      <c r="F44" s="21">
        <v>59</v>
      </c>
      <c r="G44" s="7">
        <f t="shared" si="2"/>
        <v>126</v>
      </c>
    </row>
    <row r="45" spans="1:7" ht="15" customHeight="1" thickBot="1">
      <c r="A45" s="47"/>
      <c r="B45" s="30" t="s">
        <v>47</v>
      </c>
      <c r="C45" s="30"/>
      <c r="D45" s="11">
        <f>SUM(D28:D44)</f>
        <v>2048</v>
      </c>
      <c r="E45" s="11">
        <f>SUM(E28:E44)</f>
        <v>2787</v>
      </c>
      <c r="F45" s="11">
        <f>SUM(F28:F44)</f>
        <v>2583</v>
      </c>
      <c r="G45" s="11">
        <f>SUM(G28:G44)</f>
        <v>5370</v>
      </c>
    </row>
    <row r="46" spans="1:7" ht="15" customHeight="1" thickTop="1">
      <c r="A46" s="45" t="s">
        <v>48</v>
      </c>
      <c r="B46" s="51" t="s">
        <v>49</v>
      </c>
      <c r="C46" s="51"/>
      <c r="D46" s="10">
        <v>1056</v>
      </c>
      <c r="E46" s="22">
        <v>1554</v>
      </c>
      <c r="F46" s="22">
        <v>1513</v>
      </c>
      <c r="G46" s="10">
        <f>SUM(E46:F46)</f>
        <v>3067</v>
      </c>
    </row>
    <row r="47" spans="1:7" ht="15" customHeight="1">
      <c r="A47" s="46"/>
      <c r="B47" s="50" t="s">
        <v>50</v>
      </c>
      <c r="C47" s="50"/>
      <c r="D47" s="7">
        <f>182-D63</f>
        <v>112</v>
      </c>
      <c r="E47" s="7">
        <f>156-E63</f>
        <v>141</v>
      </c>
      <c r="F47" s="7">
        <f>192-F63</f>
        <v>137</v>
      </c>
      <c r="G47" s="7">
        <f>SUM(E47:F47)</f>
        <v>278</v>
      </c>
    </row>
    <row r="48" spans="1:7" ht="15" customHeight="1">
      <c r="A48" s="46"/>
      <c r="B48" s="50" t="s">
        <v>51</v>
      </c>
      <c r="C48" s="50"/>
      <c r="D48" s="7">
        <v>330</v>
      </c>
      <c r="E48" s="21">
        <v>470</v>
      </c>
      <c r="F48" s="21">
        <v>443</v>
      </c>
      <c r="G48" s="7">
        <f aca="true" t="shared" si="3" ref="G48:G62">SUM(E48:F48)</f>
        <v>913</v>
      </c>
    </row>
    <row r="49" spans="1:7" ht="15" customHeight="1">
      <c r="A49" s="46"/>
      <c r="B49" s="50" t="s">
        <v>52</v>
      </c>
      <c r="C49" s="50"/>
      <c r="D49" s="7">
        <v>166</v>
      </c>
      <c r="E49" s="21">
        <v>251</v>
      </c>
      <c r="F49" s="21">
        <v>234</v>
      </c>
      <c r="G49" s="7">
        <f t="shared" si="3"/>
        <v>485</v>
      </c>
    </row>
    <row r="50" spans="1:7" ht="15" customHeight="1">
      <c r="A50" s="46"/>
      <c r="B50" s="50" t="s">
        <v>53</v>
      </c>
      <c r="C50" s="50"/>
      <c r="D50" s="7">
        <v>221</v>
      </c>
      <c r="E50" s="21">
        <v>306</v>
      </c>
      <c r="F50" s="21">
        <v>316</v>
      </c>
      <c r="G50" s="7">
        <f t="shared" si="3"/>
        <v>622</v>
      </c>
    </row>
    <row r="51" spans="1:7" ht="15" customHeight="1">
      <c r="A51" s="46"/>
      <c r="B51" s="50" t="s">
        <v>54</v>
      </c>
      <c r="C51" s="50"/>
      <c r="D51" s="7">
        <v>317</v>
      </c>
      <c r="E51" s="21">
        <v>459</v>
      </c>
      <c r="F51" s="21">
        <v>425</v>
      </c>
      <c r="G51" s="7">
        <f t="shared" si="3"/>
        <v>884</v>
      </c>
    </row>
    <row r="52" spans="1:7" ht="15" customHeight="1">
      <c r="A52" s="46"/>
      <c r="B52" s="50" t="s">
        <v>55</v>
      </c>
      <c r="C52" s="50"/>
      <c r="D52" s="7">
        <v>95</v>
      </c>
      <c r="E52" s="21">
        <v>138</v>
      </c>
      <c r="F52" s="21">
        <v>131</v>
      </c>
      <c r="G52" s="7">
        <f t="shared" si="3"/>
        <v>269</v>
      </c>
    </row>
    <row r="53" spans="1:7" ht="15" customHeight="1">
      <c r="A53" s="46"/>
      <c r="B53" s="50" t="s">
        <v>56</v>
      </c>
      <c r="C53" s="50"/>
      <c r="D53" s="7">
        <v>136</v>
      </c>
      <c r="E53" s="21">
        <v>167</v>
      </c>
      <c r="F53" s="21">
        <v>186</v>
      </c>
      <c r="G53" s="7">
        <f t="shared" si="3"/>
        <v>353</v>
      </c>
    </row>
    <row r="54" spans="1:7" ht="15" customHeight="1">
      <c r="A54" s="46"/>
      <c r="B54" s="50" t="s">
        <v>57</v>
      </c>
      <c r="C54" s="50"/>
      <c r="D54" s="7">
        <v>61</v>
      </c>
      <c r="E54" s="21">
        <v>90</v>
      </c>
      <c r="F54" s="21">
        <v>81</v>
      </c>
      <c r="G54" s="7">
        <f t="shared" si="3"/>
        <v>171</v>
      </c>
    </row>
    <row r="55" spans="1:7" ht="15" customHeight="1">
      <c r="A55" s="46"/>
      <c r="B55" s="50" t="s">
        <v>58</v>
      </c>
      <c r="C55" s="50"/>
      <c r="D55" s="7">
        <v>142</v>
      </c>
      <c r="E55" s="21">
        <v>204</v>
      </c>
      <c r="F55" s="21">
        <v>191</v>
      </c>
      <c r="G55" s="7">
        <f t="shared" si="3"/>
        <v>395</v>
      </c>
    </row>
    <row r="56" spans="1:7" ht="15" customHeight="1">
      <c r="A56" s="46"/>
      <c r="B56" s="50" t="s">
        <v>59</v>
      </c>
      <c r="C56" s="50"/>
      <c r="D56" s="7">
        <v>188</v>
      </c>
      <c r="E56" s="21">
        <v>263</v>
      </c>
      <c r="F56" s="21">
        <v>253</v>
      </c>
      <c r="G56" s="7">
        <f t="shared" si="3"/>
        <v>516</v>
      </c>
    </row>
    <row r="57" spans="1:7" ht="15" customHeight="1">
      <c r="A57" s="46"/>
      <c r="B57" s="50" t="s">
        <v>60</v>
      </c>
      <c r="C57" s="50"/>
      <c r="D57" s="7">
        <v>501</v>
      </c>
      <c r="E57" s="21">
        <v>649</v>
      </c>
      <c r="F57" s="21">
        <v>654</v>
      </c>
      <c r="G57" s="7">
        <f t="shared" si="3"/>
        <v>1303</v>
      </c>
    </row>
    <row r="58" spans="1:7" ht="15" customHeight="1">
      <c r="A58" s="46"/>
      <c r="B58" s="50" t="s">
        <v>61</v>
      </c>
      <c r="C58" s="50"/>
      <c r="D58" s="7">
        <v>298</v>
      </c>
      <c r="E58" s="21">
        <v>395</v>
      </c>
      <c r="F58" s="21">
        <v>365</v>
      </c>
      <c r="G58" s="7">
        <f t="shared" si="3"/>
        <v>760</v>
      </c>
    </row>
    <row r="59" spans="1:7" ht="15" customHeight="1">
      <c r="A59" s="46"/>
      <c r="B59" s="50" t="s">
        <v>62</v>
      </c>
      <c r="C59" s="50"/>
      <c r="D59" s="7">
        <v>162</v>
      </c>
      <c r="E59" s="21">
        <v>235</v>
      </c>
      <c r="F59" s="21">
        <v>257</v>
      </c>
      <c r="G59" s="7">
        <f t="shared" si="3"/>
        <v>492</v>
      </c>
    </row>
    <row r="60" spans="1:7" ht="15" customHeight="1">
      <c r="A60" s="46"/>
      <c r="B60" s="50" t="s">
        <v>63</v>
      </c>
      <c r="C60" s="50"/>
      <c r="D60" s="7">
        <v>96</v>
      </c>
      <c r="E60" s="21">
        <v>157</v>
      </c>
      <c r="F60" s="21">
        <v>161</v>
      </c>
      <c r="G60" s="7">
        <f t="shared" si="3"/>
        <v>318</v>
      </c>
    </row>
    <row r="61" spans="1:7" ht="15" customHeight="1">
      <c r="A61" s="46"/>
      <c r="B61" s="50" t="s">
        <v>64</v>
      </c>
      <c r="C61" s="50"/>
      <c r="D61" s="7">
        <v>57</v>
      </c>
      <c r="E61" s="21">
        <v>112</v>
      </c>
      <c r="F61" s="21">
        <v>101</v>
      </c>
      <c r="G61" s="7">
        <f t="shared" si="3"/>
        <v>213</v>
      </c>
    </row>
    <row r="62" spans="1:7" ht="15" customHeight="1">
      <c r="A62" s="46"/>
      <c r="B62" s="50" t="s">
        <v>65</v>
      </c>
      <c r="C62" s="50"/>
      <c r="D62" s="7">
        <v>70</v>
      </c>
      <c r="E62" s="21">
        <v>67</v>
      </c>
      <c r="F62" s="21">
        <v>3</v>
      </c>
      <c r="G62" s="7">
        <f t="shared" si="3"/>
        <v>70</v>
      </c>
    </row>
    <row r="63" spans="1:7" ht="15" customHeight="1">
      <c r="A63" s="46"/>
      <c r="B63" s="50" t="s">
        <v>66</v>
      </c>
      <c r="C63" s="50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47"/>
      <c r="B64" s="30" t="s">
        <v>67</v>
      </c>
      <c r="C64" s="30"/>
      <c r="D64" s="11">
        <f>SUM(D46:D63)</f>
        <v>4078</v>
      </c>
      <c r="E64" s="11">
        <f>SUM(E46:E63)</f>
        <v>5673</v>
      </c>
      <c r="F64" s="11">
        <f>SUM(F46:F63)</f>
        <v>5506</v>
      </c>
      <c r="G64" s="11">
        <f>SUM(G46:G63)</f>
        <v>11179</v>
      </c>
    </row>
    <row r="65" spans="1:7" ht="15" customHeight="1" thickTop="1">
      <c r="A65" s="45" t="s">
        <v>68</v>
      </c>
      <c r="B65" s="48" t="s">
        <v>69</v>
      </c>
      <c r="C65" s="49"/>
      <c r="D65" s="24">
        <v>58</v>
      </c>
      <c r="E65" s="22">
        <v>81</v>
      </c>
      <c r="F65" s="22">
        <v>71</v>
      </c>
      <c r="G65" s="10">
        <f>SUM(E65:F65)</f>
        <v>152</v>
      </c>
    </row>
    <row r="66" spans="1:7" ht="15" customHeight="1">
      <c r="A66" s="46"/>
      <c r="B66" s="43" t="s">
        <v>70</v>
      </c>
      <c r="C66" s="44"/>
      <c r="D66" s="23">
        <v>110</v>
      </c>
      <c r="E66" s="21">
        <v>159</v>
      </c>
      <c r="F66" s="21">
        <v>150</v>
      </c>
      <c r="G66" s="7">
        <f>SUM(E66:F66)</f>
        <v>309</v>
      </c>
    </row>
    <row r="67" spans="1:7" ht="15" customHeight="1">
      <c r="A67" s="46"/>
      <c r="B67" s="43" t="s">
        <v>71</v>
      </c>
      <c r="C67" s="44"/>
      <c r="D67" s="23">
        <v>123</v>
      </c>
      <c r="E67" s="21">
        <v>194</v>
      </c>
      <c r="F67" s="21">
        <v>193</v>
      </c>
      <c r="G67" s="7">
        <f aca="true" t="shared" si="4" ref="G67:G91">SUM(E67:F67)</f>
        <v>387</v>
      </c>
    </row>
    <row r="68" spans="1:7" ht="15" customHeight="1">
      <c r="A68" s="46"/>
      <c r="B68" s="43" t="s">
        <v>72</v>
      </c>
      <c r="C68" s="44"/>
      <c r="D68" s="23">
        <v>193</v>
      </c>
      <c r="E68" s="21">
        <v>293</v>
      </c>
      <c r="F68" s="21">
        <v>252</v>
      </c>
      <c r="G68" s="7">
        <f t="shared" si="4"/>
        <v>545</v>
      </c>
    </row>
    <row r="69" spans="1:7" ht="15" customHeight="1">
      <c r="A69" s="46"/>
      <c r="B69" s="43" t="s">
        <v>73</v>
      </c>
      <c r="C69" s="44"/>
      <c r="D69" s="23">
        <v>151</v>
      </c>
      <c r="E69" s="21">
        <v>228</v>
      </c>
      <c r="F69" s="21">
        <v>218</v>
      </c>
      <c r="G69" s="7">
        <f t="shared" si="4"/>
        <v>446</v>
      </c>
    </row>
    <row r="70" spans="1:7" ht="15" customHeight="1">
      <c r="A70" s="46"/>
      <c r="B70" s="43" t="s">
        <v>74</v>
      </c>
      <c r="C70" s="44"/>
      <c r="D70" s="23">
        <v>127</v>
      </c>
      <c r="E70" s="21">
        <v>155</v>
      </c>
      <c r="F70" s="21">
        <v>150</v>
      </c>
      <c r="G70" s="7">
        <f t="shared" si="4"/>
        <v>305</v>
      </c>
    </row>
    <row r="71" spans="1:7" ht="15" customHeight="1">
      <c r="A71" s="46"/>
      <c r="B71" s="43" t="s">
        <v>75</v>
      </c>
      <c r="C71" s="44"/>
      <c r="D71" s="23">
        <v>152</v>
      </c>
      <c r="E71" s="21">
        <v>238</v>
      </c>
      <c r="F71" s="21">
        <v>205</v>
      </c>
      <c r="G71" s="7">
        <f t="shared" si="4"/>
        <v>443</v>
      </c>
    </row>
    <row r="72" spans="1:7" ht="15" customHeight="1">
      <c r="A72" s="46"/>
      <c r="B72" s="43" t="s">
        <v>76</v>
      </c>
      <c r="C72" s="44"/>
      <c r="D72" s="23">
        <v>171</v>
      </c>
      <c r="E72" s="21">
        <v>278</v>
      </c>
      <c r="F72" s="21">
        <v>283</v>
      </c>
      <c r="G72" s="7">
        <f t="shared" si="4"/>
        <v>561</v>
      </c>
    </row>
    <row r="73" spans="1:7" ht="15" customHeight="1">
      <c r="A73" s="46"/>
      <c r="B73" s="43" t="s">
        <v>77</v>
      </c>
      <c r="C73" s="44"/>
      <c r="D73" s="23">
        <v>208</v>
      </c>
      <c r="E73" s="21">
        <v>344</v>
      </c>
      <c r="F73" s="21">
        <v>309</v>
      </c>
      <c r="G73" s="7">
        <f t="shared" si="4"/>
        <v>653</v>
      </c>
    </row>
    <row r="74" spans="1:7" ht="15" customHeight="1">
      <c r="A74" s="46"/>
      <c r="B74" s="43" t="s">
        <v>78</v>
      </c>
      <c r="C74" s="44"/>
      <c r="D74" s="23">
        <v>201</v>
      </c>
      <c r="E74" s="21">
        <v>290</v>
      </c>
      <c r="F74" s="21">
        <v>315</v>
      </c>
      <c r="G74" s="7">
        <f t="shared" si="4"/>
        <v>605</v>
      </c>
    </row>
    <row r="75" spans="1:7" ht="15" customHeight="1">
      <c r="A75" s="46"/>
      <c r="B75" s="43" t="s">
        <v>79</v>
      </c>
      <c r="C75" s="44"/>
      <c r="D75" s="23">
        <v>96</v>
      </c>
      <c r="E75" s="21">
        <v>153</v>
      </c>
      <c r="F75" s="21">
        <v>144</v>
      </c>
      <c r="G75" s="7">
        <f t="shared" si="4"/>
        <v>297</v>
      </c>
    </row>
    <row r="76" spans="1:7" ht="15" customHeight="1">
      <c r="A76" s="46"/>
      <c r="B76" s="43" t="s">
        <v>80</v>
      </c>
      <c r="C76" s="44"/>
      <c r="D76" s="23">
        <v>60</v>
      </c>
      <c r="E76" s="21">
        <v>102</v>
      </c>
      <c r="F76" s="21">
        <v>86</v>
      </c>
      <c r="G76" s="7">
        <f t="shared" si="4"/>
        <v>188</v>
      </c>
    </row>
    <row r="77" spans="1:7" ht="15" customHeight="1">
      <c r="A77" s="46"/>
      <c r="B77" s="43" t="s">
        <v>81</v>
      </c>
      <c r="C77" s="44"/>
      <c r="D77" s="23">
        <v>130</v>
      </c>
      <c r="E77" s="21">
        <v>193</v>
      </c>
      <c r="F77" s="21">
        <v>187</v>
      </c>
      <c r="G77" s="7">
        <f t="shared" si="4"/>
        <v>380</v>
      </c>
    </row>
    <row r="78" spans="1:7" ht="15" customHeight="1">
      <c r="A78" s="46"/>
      <c r="B78" s="43" t="s">
        <v>82</v>
      </c>
      <c r="C78" s="44"/>
      <c r="D78" s="23">
        <v>332</v>
      </c>
      <c r="E78" s="21">
        <v>488</v>
      </c>
      <c r="F78" s="21">
        <v>512</v>
      </c>
      <c r="G78" s="7">
        <f t="shared" si="4"/>
        <v>1000</v>
      </c>
    </row>
    <row r="79" spans="1:7" ht="15" customHeight="1">
      <c r="A79" s="46"/>
      <c r="B79" s="43" t="s">
        <v>83</v>
      </c>
      <c r="C79" s="44"/>
      <c r="D79" s="23">
        <v>690</v>
      </c>
      <c r="E79" s="21">
        <v>984</v>
      </c>
      <c r="F79" s="21">
        <v>1008</v>
      </c>
      <c r="G79" s="7">
        <f t="shared" si="4"/>
        <v>1992</v>
      </c>
    </row>
    <row r="80" spans="1:7" ht="15" customHeight="1">
      <c r="A80" s="46"/>
      <c r="B80" s="43" t="s">
        <v>84</v>
      </c>
      <c r="C80" s="44"/>
      <c r="D80" s="23">
        <v>223</v>
      </c>
      <c r="E80" s="21">
        <v>356</v>
      </c>
      <c r="F80" s="21">
        <v>327</v>
      </c>
      <c r="G80" s="7">
        <f t="shared" si="4"/>
        <v>683</v>
      </c>
    </row>
    <row r="81" spans="1:7" ht="15" customHeight="1">
      <c r="A81" s="46"/>
      <c r="B81" s="43" t="s">
        <v>85</v>
      </c>
      <c r="C81" s="44"/>
      <c r="D81" s="23">
        <v>145</v>
      </c>
      <c r="E81" s="21">
        <v>201</v>
      </c>
      <c r="F81" s="21">
        <v>199</v>
      </c>
      <c r="G81" s="7">
        <f t="shared" si="4"/>
        <v>400</v>
      </c>
    </row>
    <row r="82" spans="1:7" ht="15" customHeight="1">
      <c r="A82" s="46"/>
      <c r="B82" s="43" t="s">
        <v>86</v>
      </c>
      <c r="C82" s="44"/>
      <c r="D82" s="23">
        <v>279</v>
      </c>
      <c r="E82" s="21">
        <v>421</v>
      </c>
      <c r="F82" s="21">
        <v>399</v>
      </c>
      <c r="G82" s="7">
        <f t="shared" si="4"/>
        <v>820</v>
      </c>
    </row>
    <row r="83" spans="1:7" ht="15" customHeight="1">
      <c r="A83" s="46"/>
      <c r="B83" s="43" t="s">
        <v>87</v>
      </c>
      <c r="C83" s="44"/>
      <c r="D83" s="23">
        <v>111</v>
      </c>
      <c r="E83" s="21">
        <v>182</v>
      </c>
      <c r="F83" s="21">
        <v>161</v>
      </c>
      <c r="G83" s="7">
        <f t="shared" si="4"/>
        <v>343</v>
      </c>
    </row>
    <row r="84" spans="1:7" ht="15" customHeight="1">
      <c r="A84" s="46"/>
      <c r="B84" s="43" t="s">
        <v>88</v>
      </c>
      <c r="C84" s="44"/>
      <c r="D84" s="23">
        <v>84</v>
      </c>
      <c r="E84" s="21">
        <v>125</v>
      </c>
      <c r="F84" s="21">
        <v>126</v>
      </c>
      <c r="G84" s="7">
        <f t="shared" si="4"/>
        <v>251</v>
      </c>
    </row>
    <row r="85" spans="1:7" ht="15" customHeight="1">
      <c r="A85" s="46"/>
      <c r="B85" s="43" t="s">
        <v>89</v>
      </c>
      <c r="C85" s="44"/>
      <c r="D85" s="23">
        <v>125</v>
      </c>
      <c r="E85" s="21">
        <v>189</v>
      </c>
      <c r="F85" s="21">
        <v>209</v>
      </c>
      <c r="G85" s="7">
        <f t="shared" si="4"/>
        <v>398</v>
      </c>
    </row>
    <row r="86" spans="1:7" ht="15" customHeight="1">
      <c r="A86" s="46"/>
      <c r="B86" s="43" t="s">
        <v>90</v>
      </c>
      <c r="C86" s="44"/>
      <c r="D86" s="23">
        <v>72</v>
      </c>
      <c r="E86" s="21">
        <v>115</v>
      </c>
      <c r="F86" s="21">
        <v>124</v>
      </c>
      <c r="G86" s="7">
        <f t="shared" si="4"/>
        <v>239</v>
      </c>
    </row>
    <row r="87" spans="1:7" ht="15" customHeight="1">
      <c r="A87" s="46"/>
      <c r="B87" s="43" t="s">
        <v>91</v>
      </c>
      <c r="C87" s="44"/>
      <c r="D87" s="23">
        <v>164</v>
      </c>
      <c r="E87" s="21">
        <v>319</v>
      </c>
      <c r="F87" s="21">
        <v>305</v>
      </c>
      <c r="G87" s="7">
        <f t="shared" si="4"/>
        <v>624</v>
      </c>
    </row>
    <row r="88" spans="1:7" ht="15" customHeight="1">
      <c r="A88" s="46"/>
      <c r="B88" s="43" t="s">
        <v>92</v>
      </c>
      <c r="C88" s="44"/>
      <c r="D88" s="23">
        <v>116</v>
      </c>
      <c r="E88" s="21">
        <v>210</v>
      </c>
      <c r="F88" s="21">
        <v>214</v>
      </c>
      <c r="G88" s="7">
        <f t="shared" si="4"/>
        <v>424</v>
      </c>
    </row>
    <row r="89" spans="1:7" ht="15" customHeight="1">
      <c r="A89" s="46"/>
      <c r="B89" s="43" t="s">
        <v>93</v>
      </c>
      <c r="C89" s="44"/>
      <c r="D89" s="23">
        <v>55</v>
      </c>
      <c r="E89" s="21">
        <v>26</v>
      </c>
      <c r="F89" s="21">
        <v>29</v>
      </c>
      <c r="G89" s="7">
        <f t="shared" si="4"/>
        <v>55</v>
      </c>
    </row>
    <row r="90" spans="1:7" ht="15" customHeight="1">
      <c r="A90" s="46"/>
      <c r="B90" s="43" t="s">
        <v>94</v>
      </c>
      <c r="C90" s="44"/>
      <c r="D90" s="23">
        <v>102</v>
      </c>
      <c r="E90" s="21">
        <v>30</v>
      </c>
      <c r="F90" s="21">
        <v>72</v>
      </c>
      <c r="G90" s="7">
        <f t="shared" si="4"/>
        <v>102</v>
      </c>
    </row>
    <row r="91" spans="1:7" ht="15" customHeight="1">
      <c r="A91" s="46"/>
      <c r="B91" s="43" t="s">
        <v>95</v>
      </c>
      <c r="C91" s="44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4331</v>
      </c>
      <c r="E92" s="11">
        <f>SUM(E65:E91)</f>
        <v>6386</v>
      </c>
      <c r="F92" s="11">
        <f>SUM(F65:F91)</f>
        <v>6269</v>
      </c>
      <c r="G92" s="11">
        <f>SUM(G65:G91)</f>
        <v>12655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14689</v>
      </c>
      <c r="E93" s="13">
        <f>SUM(E6:E26,E28:E44,E46:E63,E65:E91)</f>
        <v>20751</v>
      </c>
      <c r="F93" s="13">
        <f>SUM(F6:F26,F28:F44,F46:F63,F65:F91)</f>
        <v>20288</v>
      </c>
      <c r="G93" s="13">
        <f>SUM(G6:G26,G28:G44,G46:G63,G65:G91)</f>
        <v>41039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33" t="s">
        <v>98</v>
      </c>
      <c r="C97" s="33"/>
      <c r="D97" s="33"/>
      <c r="E97" s="33"/>
      <c r="F97" s="33"/>
      <c r="G97" s="33"/>
    </row>
    <row r="98" spans="2:7" ht="15" customHeight="1">
      <c r="B98" s="34"/>
      <c r="C98" s="34"/>
      <c r="D98" s="34"/>
      <c r="E98" s="34"/>
      <c r="F98" s="34"/>
      <c r="G98" s="34"/>
    </row>
    <row r="99" spans="1:7" ht="15" customHeight="1">
      <c r="A99" s="14"/>
      <c r="B99" s="35" t="s">
        <v>99</v>
      </c>
      <c r="C99" s="36"/>
      <c r="D99" s="37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38" t="s">
        <v>100</v>
      </c>
      <c r="C100" s="38"/>
      <c r="D100" s="17">
        <v>39</v>
      </c>
      <c r="E100" s="39"/>
      <c r="F100" s="39"/>
      <c r="G100" s="39"/>
    </row>
    <row r="101" spans="1:7" ht="15" customHeight="1" thickBot="1">
      <c r="A101" s="16"/>
      <c r="B101" s="41" t="s">
        <v>101</v>
      </c>
      <c r="C101" s="41"/>
      <c r="D101" s="18">
        <v>60</v>
      </c>
      <c r="E101" s="42"/>
      <c r="F101" s="42"/>
      <c r="G101" s="40"/>
    </row>
    <row r="102" spans="1:7" ht="15" customHeight="1" thickBot="1" thickTop="1">
      <c r="A102" s="19"/>
      <c r="B102" s="29" t="s">
        <v>102</v>
      </c>
      <c r="C102" s="29"/>
      <c r="D102" s="19">
        <f>SUM(D100:D101)</f>
        <v>99</v>
      </c>
      <c r="E102" s="19">
        <v>49</v>
      </c>
      <c r="F102" s="19">
        <v>69</v>
      </c>
      <c r="G102" s="19">
        <f>SUM(E102:F102)</f>
        <v>118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130" workbookViewId="0" topLeftCell="A28">
      <selection activeCell="E46" sqref="E46:E63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108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57" t="s">
        <v>1</v>
      </c>
      <c r="F4" s="57"/>
      <c r="G4" s="57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479-D25</f>
        <v>421</v>
      </c>
      <c r="E6" s="21">
        <f>693-E25</f>
        <v>596</v>
      </c>
      <c r="F6" s="21">
        <f>714-F25</f>
        <v>592</v>
      </c>
      <c r="G6" s="7">
        <f>SUM(E6:F6)</f>
        <v>1188</v>
      </c>
    </row>
    <row r="7" spans="1:7" ht="15" customHeight="1">
      <c r="A7" s="46"/>
      <c r="B7" s="43" t="s">
        <v>9</v>
      </c>
      <c r="C7" s="44"/>
      <c r="D7" s="7">
        <v>140</v>
      </c>
      <c r="E7" s="21">
        <v>173</v>
      </c>
      <c r="F7" s="21">
        <v>185</v>
      </c>
      <c r="G7" s="7">
        <f>SUM(E7:F7)</f>
        <v>358</v>
      </c>
    </row>
    <row r="8" spans="1:7" ht="15" customHeight="1">
      <c r="A8" s="46"/>
      <c r="B8" s="43" t="s">
        <v>10</v>
      </c>
      <c r="C8" s="44"/>
      <c r="D8" s="7">
        <v>92</v>
      </c>
      <c r="E8" s="21">
        <v>117</v>
      </c>
      <c r="F8" s="21">
        <v>119</v>
      </c>
      <c r="G8" s="7">
        <f aca="true" t="shared" si="0" ref="G8:G13">SUM(E8:F8)</f>
        <v>236</v>
      </c>
    </row>
    <row r="9" spans="1:7" ht="15" customHeight="1">
      <c r="A9" s="46"/>
      <c r="B9" s="43" t="s">
        <v>11</v>
      </c>
      <c r="C9" s="44"/>
      <c r="D9" s="7">
        <v>319</v>
      </c>
      <c r="E9" s="21">
        <v>416</v>
      </c>
      <c r="F9" s="21">
        <v>454</v>
      </c>
      <c r="G9" s="7">
        <f t="shared" si="0"/>
        <v>870</v>
      </c>
    </row>
    <row r="10" spans="1:7" ht="15" customHeight="1">
      <c r="A10" s="46"/>
      <c r="B10" s="43" t="s">
        <v>12</v>
      </c>
      <c r="C10" s="44"/>
      <c r="D10" s="7">
        <v>91</v>
      </c>
      <c r="E10" s="21">
        <v>116</v>
      </c>
      <c r="F10" s="21">
        <v>113</v>
      </c>
      <c r="G10" s="7">
        <f t="shared" si="0"/>
        <v>229</v>
      </c>
    </row>
    <row r="11" spans="1:7" ht="15" customHeight="1">
      <c r="A11" s="46"/>
      <c r="B11" s="43" t="s">
        <v>13</v>
      </c>
      <c r="C11" s="44"/>
      <c r="D11" s="7">
        <v>81</v>
      </c>
      <c r="E11" s="21">
        <v>109</v>
      </c>
      <c r="F11" s="21">
        <v>102</v>
      </c>
      <c r="G11" s="7">
        <f t="shared" si="0"/>
        <v>211</v>
      </c>
    </row>
    <row r="12" spans="1:7" ht="15" customHeight="1">
      <c r="A12" s="46"/>
      <c r="B12" s="43" t="s">
        <v>14</v>
      </c>
      <c r="C12" s="44"/>
      <c r="D12" s="7">
        <v>79</v>
      </c>
      <c r="E12" s="21">
        <v>112</v>
      </c>
      <c r="F12" s="21">
        <v>118</v>
      </c>
      <c r="G12" s="7">
        <f t="shared" si="0"/>
        <v>230</v>
      </c>
    </row>
    <row r="13" spans="1:7" ht="15" customHeight="1">
      <c r="A13" s="46"/>
      <c r="B13" s="43" t="s">
        <v>15</v>
      </c>
      <c r="C13" s="44"/>
      <c r="D13" s="7">
        <v>330</v>
      </c>
      <c r="E13" s="21">
        <v>470</v>
      </c>
      <c r="F13" s="21">
        <v>479</v>
      </c>
      <c r="G13" s="7">
        <f t="shared" si="0"/>
        <v>949</v>
      </c>
    </row>
    <row r="14" spans="1:7" ht="15" customHeight="1">
      <c r="A14" s="46"/>
      <c r="B14" s="43" t="s">
        <v>16</v>
      </c>
      <c r="C14" s="44"/>
      <c r="D14" s="7">
        <v>171</v>
      </c>
      <c r="E14" s="21">
        <v>279</v>
      </c>
      <c r="F14" s="21">
        <v>237</v>
      </c>
      <c r="G14" s="7">
        <f aca="true" t="shared" si="1" ref="G14:G26">SUM(E14:F14)</f>
        <v>516</v>
      </c>
    </row>
    <row r="15" spans="1:7" ht="15" customHeight="1">
      <c r="A15" s="46"/>
      <c r="B15" s="43" t="s">
        <v>17</v>
      </c>
      <c r="C15" s="44"/>
      <c r="D15" s="7">
        <v>226</v>
      </c>
      <c r="E15" s="21">
        <v>304</v>
      </c>
      <c r="F15" s="21">
        <v>299</v>
      </c>
      <c r="G15" s="7">
        <f t="shared" si="1"/>
        <v>603</v>
      </c>
    </row>
    <row r="16" spans="1:7" ht="15" customHeight="1">
      <c r="A16" s="46"/>
      <c r="B16" s="43" t="s">
        <v>18</v>
      </c>
      <c r="C16" s="44"/>
      <c r="D16" s="7">
        <v>149</v>
      </c>
      <c r="E16" s="21">
        <v>226</v>
      </c>
      <c r="F16" s="21">
        <v>215</v>
      </c>
      <c r="G16" s="7">
        <f t="shared" si="1"/>
        <v>441</v>
      </c>
    </row>
    <row r="17" spans="1:7" ht="15" customHeight="1">
      <c r="A17" s="46"/>
      <c r="B17" s="43" t="s">
        <v>19</v>
      </c>
      <c r="C17" s="44"/>
      <c r="D17" s="7">
        <v>156</v>
      </c>
      <c r="E17" s="21">
        <v>214</v>
      </c>
      <c r="F17" s="21">
        <v>246</v>
      </c>
      <c r="G17" s="7">
        <f t="shared" si="1"/>
        <v>460</v>
      </c>
    </row>
    <row r="18" spans="1:7" ht="15" customHeight="1">
      <c r="A18" s="46"/>
      <c r="B18" s="43" t="s">
        <v>20</v>
      </c>
      <c r="C18" s="44"/>
      <c r="D18" s="7">
        <v>252</v>
      </c>
      <c r="E18" s="21">
        <v>299</v>
      </c>
      <c r="F18" s="21">
        <v>282</v>
      </c>
      <c r="G18" s="7">
        <f t="shared" si="1"/>
        <v>581</v>
      </c>
    </row>
    <row r="19" spans="1:7" ht="15" customHeight="1">
      <c r="A19" s="46"/>
      <c r="B19" s="43" t="s">
        <v>21</v>
      </c>
      <c r="C19" s="44"/>
      <c r="D19" s="7">
        <v>190</v>
      </c>
      <c r="E19" s="21">
        <v>277</v>
      </c>
      <c r="F19" s="21">
        <v>262</v>
      </c>
      <c r="G19" s="7">
        <f t="shared" si="1"/>
        <v>539</v>
      </c>
    </row>
    <row r="20" spans="1:7" ht="15" customHeight="1">
      <c r="A20" s="46"/>
      <c r="B20" s="43" t="s">
        <v>22</v>
      </c>
      <c r="C20" s="44"/>
      <c r="D20" s="7">
        <f>199-D26</f>
        <v>91</v>
      </c>
      <c r="E20" s="7">
        <f>161-E26</f>
        <v>129</v>
      </c>
      <c r="F20" s="7">
        <f>199-F26</f>
        <v>123</v>
      </c>
      <c r="G20" s="7">
        <f t="shared" si="1"/>
        <v>252</v>
      </c>
    </row>
    <row r="21" spans="1:7" ht="15" customHeight="1">
      <c r="A21" s="46"/>
      <c r="B21" s="43" t="s">
        <v>23</v>
      </c>
      <c r="C21" s="44"/>
      <c r="D21" s="7">
        <v>500</v>
      </c>
      <c r="E21" s="21">
        <v>779</v>
      </c>
      <c r="F21" s="21">
        <v>766</v>
      </c>
      <c r="G21" s="7">
        <f t="shared" si="1"/>
        <v>1545</v>
      </c>
    </row>
    <row r="22" spans="1:7" ht="15" customHeight="1">
      <c r="A22" s="46"/>
      <c r="B22" s="43" t="s">
        <v>24</v>
      </c>
      <c r="C22" s="44"/>
      <c r="D22" s="7">
        <v>353</v>
      </c>
      <c r="E22" s="21">
        <v>526</v>
      </c>
      <c r="F22" s="21">
        <v>567</v>
      </c>
      <c r="G22" s="7">
        <f t="shared" si="1"/>
        <v>1093</v>
      </c>
    </row>
    <row r="23" spans="1:7" ht="15" customHeight="1">
      <c r="A23" s="46"/>
      <c r="B23" s="43" t="s">
        <v>25</v>
      </c>
      <c r="C23" s="44"/>
      <c r="D23" s="7">
        <v>398</v>
      </c>
      <c r="E23" s="21">
        <v>580</v>
      </c>
      <c r="F23" s="21">
        <v>515</v>
      </c>
      <c r="G23" s="7">
        <f t="shared" si="1"/>
        <v>1095</v>
      </c>
    </row>
    <row r="24" spans="1:8" ht="15" customHeight="1">
      <c r="A24" s="46"/>
      <c r="B24" s="43" t="s">
        <v>26</v>
      </c>
      <c r="C24" s="44"/>
      <c r="D24" s="7">
        <v>42</v>
      </c>
      <c r="E24" s="21">
        <v>59</v>
      </c>
      <c r="F24" s="21">
        <v>64</v>
      </c>
      <c r="G24" s="7">
        <f t="shared" si="1"/>
        <v>123</v>
      </c>
      <c r="H24" s="2"/>
    </row>
    <row r="25" spans="1:8" ht="15" customHeight="1">
      <c r="A25" s="46"/>
      <c r="B25" s="25" t="s">
        <v>103</v>
      </c>
      <c r="C25" s="26"/>
      <c r="D25" s="8">
        <v>58</v>
      </c>
      <c r="E25" s="27">
        <v>97</v>
      </c>
      <c r="F25" s="27">
        <v>122</v>
      </c>
      <c r="G25" s="7">
        <f t="shared" si="1"/>
        <v>219</v>
      </c>
      <c r="H25" s="2"/>
    </row>
    <row r="26" spans="1:8" ht="15" customHeight="1">
      <c r="A26" s="46"/>
      <c r="B26" s="43" t="s">
        <v>27</v>
      </c>
      <c r="C26" s="44"/>
      <c r="D26" s="8">
        <v>108</v>
      </c>
      <c r="E26" s="8">
        <v>32</v>
      </c>
      <c r="F26" s="8">
        <v>76</v>
      </c>
      <c r="G26" s="8">
        <f t="shared" si="1"/>
        <v>108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4247</v>
      </c>
      <c r="E27" s="9">
        <f>SUM(E6:E26)</f>
        <v>5910</v>
      </c>
      <c r="F27" s="9">
        <f>SUM(F6:F26)</f>
        <v>5936</v>
      </c>
      <c r="G27" s="9">
        <f>SUM(G6:G26)</f>
        <v>11846</v>
      </c>
    </row>
    <row r="28" spans="1:7" ht="15" customHeight="1" thickTop="1">
      <c r="A28" s="45" t="s">
        <v>29</v>
      </c>
      <c r="B28" s="48" t="s">
        <v>30</v>
      </c>
      <c r="C28" s="49"/>
      <c r="D28" s="10">
        <v>264</v>
      </c>
      <c r="E28" s="22">
        <v>411</v>
      </c>
      <c r="F28" s="22">
        <v>361</v>
      </c>
      <c r="G28" s="10">
        <f>SUM(E28:F28)</f>
        <v>772</v>
      </c>
    </row>
    <row r="29" spans="1:7" ht="15" customHeight="1">
      <c r="A29" s="46"/>
      <c r="B29" s="43" t="s">
        <v>31</v>
      </c>
      <c r="C29" s="44"/>
      <c r="D29" s="7">
        <v>104</v>
      </c>
      <c r="E29" s="21">
        <v>140</v>
      </c>
      <c r="F29" s="21">
        <v>129</v>
      </c>
      <c r="G29" s="7">
        <f>SUM(E29:F29)</f>
        <v>269</v>
      </c>
    </row>
    <row r="30" spans="1:7" ht="15" customHeight="1">
      <c r="A30" s="46"/>
      <c r="B30" s="43" t="s">
        <v>32</v>
      </c>
      <c r="C30" s="44"/>
      <c r="D30" s="7">
        <v>74</v>
      </c>
      <c r="E30" s="21">
        <v>110</v>
      </c>
      <c r="F30" s="21">
        <v>92</v>
      </c>
      <c r="G30" s="7">
        <f aca="true" t="shared" si="2" ref="G30:G44">SUM(E30:F30)</f>
        <v>202</v>
      </c>
    </row>
    <row r="31" spans="1:7" ht="15" customHeight="1">
      <c r="A31" s="46"/>
      <c r="B31" s="43" t="s">
        <v>33</v>
      </c>
      <c r="C31" s="44"/>
      <c r="D31" s="7">
        <v>224</v>
      </c>
      <c r="E31" s="21">
        <v>329</v>
      </c>
      <c r="F31" s="21">
        <v>285</v>
      </c>
      <c r="G31" s="7">
        <f t="shared" si="2"/>
        <v>614</v>
      </c>
    </row>
    <row r="32" spans="1:7" ht="15" customHeight="1">
      <c r="A32" s="46"/>
      <c r="B32" s="43" t="s">
        <v>34</v>
      </c>
      <c r="C32" s="44"/>
      <c r="D32" s="7">
        <v>51</v>
      </c>
      <c r="E32" s="21">
        <v>62</v>
      </c>
      <c r="F32" s="21">
        <v>55</v>
      </c>
      <c r="G32" s="7">
        <f t="shared" si="2"/>
        <v>117</v>
      </c>
    </row>
    <row r="33" spans="1:7" ht="15" customHeight="1">
      <c r="A33" s="46"/>
      <c r="B33" s="43" t="s">
        <v>35</v>
      </c>
      <c r="C33" s="44"/>
      <c r="D33" s="7">
        <v>132</v>
      </c>
      <c r="E33" s="21">
        <v>182</v>
      </c>
      <c r="F33" s="21">
        <v>175</v>
      </c>
      <c r="G33" s="7">
        <f t="shared" si="2"/>
        <v>357</v>
      </c>
    </row>
    <row r="34" spans="1:7" ht="15" customHeight="1">
      <c r="A34" s="46"/>
      <c r="B34" s="43" t="s">
        <v>36</v>
      </c>
      <c r="C34" s="44"/>
      <c r="D34" s="7">
        <v>221</v>
      </c>
      <c r="E34" s="21">
        <v>301</v>
      </c>
      <c r="F34" s="21">
        <v>282</v>
      </c>
      <c r="G34" s="7">
        <f t="shared" si="2"/>
        <v>583</v>
      </c>
    </row>
    <row r="35" spans="1:7" ht="15" customHeight="1">
      <c r="A35" s="46"/>
      <c r="B35" s="43" t="s">
        <v>37</v>
      </c>
      <c r="C35" s="44"/>
      <c r="D35" s="7">
        <v>245</v>
      </c>
      <c r="E35" s="21">
        <v>347</v>
      </c>
      <c r="F35" s="21">
        <v>330</v>
      </c>
      <c r="G35" s="7">
        <f t="shared" si="2"/>
        <v>677</v>
      </c>
    </row>
    <row r="36" spans="1:7" ht="15" customHeight="1">
      <c r="A36" s="46"/>
      <c r="B36" s="43" t="s">
        <v>38</v>
      </c>
      <c r="C36" s="44"/>
      <c r="D36" s="7">
        <v>185</v>
      </c>
      <c r="E36" s="21">
        <v>243</v>
      </c>
      <c r="F36" s="21">
        <v>254</v>
      </c>
      <c r="G36" s="7">
        <f t="shared" si="2"/>
        <v>497</v>
      </c>
    </row>
    <row r="37" spans="1:7" ht="15" customHeight="1">
      <c r="A37" s="46"/>
      <c r="B37" s="43" t="s">
        <v>39</v>
      </c>
      <c r="C37" s="44"/>
      <c r="D37" s="7">
        <v>164</v>
      </c>
      <c r="E37" s="21">
        <v>267</v>
      </c>
      <c r="F37" s="21">
        <v>245</v>
      </c>
      <c r="G37" s="7">
        <f t="shared" si="2"/>
        <v>512</v>
      </c>
    </row>
    <row r="38" spans="1:7" ht="15" customHeight="1">
      <c r="A38" s="46"/>
      <c r="B38" s="43" t="s">
        <v>40</v>
      </c>
      <c r="C38" s="44"/>
      <c r="D38" s="7">
        <v>145</v>
      </c>
      <c r="E38" s="21">
        <v>141</v>
      </c>
      <c r="F38" s="21">
        <v>126</v>
      </c>
      <c r="G38" s="7">
        <f t="shared" si="2"/>
        <v>267</v>
      </c>
    </row>
    <row r="39" spans="1:7" ht="15" customHeight="1">
      <c r="A39" s="46"/>
      <c r="B39" s="43" t="s">
        <v>41</v>
      </c>
      <c r="C39" s="44"/>
      <c r="D39" s="7">
        <v>35</v>
      </c>
      <c r="E39" s="21">
        <v>41</v>
      </c>
      <c r="F39" s="21">
        <v>21</v>
      </c>
      <c r="G39" s="7">
        <f t="shared" si="2"/>
        <v>62</v>
      </c>
    </row>
    <row r="40" spans="1:7" ht="15" customHeight="1">
      <c r="A40" s="46"/>
      <c r="B40" s="43" t="s">
        <v>42</v>
      </c>
      <c r="C40" s="44"/>
      <c r="D40" s="7">
        <v>25</v>
      </c>
      <c r="E40" s="21">
        <v>23</v>
      </c>
      <c r="F40" s="21">
        <v>2</v>
      </c>
      <c r="G40" s="7">
        <f t="shared" si="2"/>
        <v>25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7">
        <v>68</v>
      </c>
      <c r="E42" s="21">
        <v>19</v>
      </c>
      <c r="F42" s="21">
        <v>49</v>
      </c>
      <c r="G42" s="7">
        <f t="shared" si="2"/>
        <v>68</v>
      </c>
    </row>
    <row r="43" spans="1:7" ht="15" customHeight="1">
      <c r="A43" s="46"/>
      <c r="B43" s="43" t="s">
        <v>45</v>
      </c>
      <c r="C43" s="44"/>
      <c r="D43" s="7">
        <v>54</v>
      </c>
      <c r="E43" s="21">
        <v>90</v>
      </c>
      <c r="F43" s="21">
        <v>97</v>
      </c>
      <c r="G43" s="7">
        <f t="shared" si="2"/>
        <v>187</v>
      </c>
    </row>
    <row r="44" spans="1:7" ht="15" customHeight="1">
      <c r="A44" s="46"/>
      <c r="B44" s="43" t="s">
        <v>46</v>
      </c>
      <c r="C44" s="44"/>
      <c r="D44" s="7">
        <v>48</v>
      </c>
      <c r="E44" s="21">
        <v>67</v>
      </c>
      <c r="F44" s="21">
        <v>59</v>
      </c>
      <c r="G44" s="7">
        <f t="shared" si="2"/>
        <v>126</v>
      </c>
    </row>
    <row r="45" spans="1:7" ht="15" customHeight="1" thickBot="1">
      <c r="A45" s="47"/>
      <c r="B45" s="30" t="s">
        <v>47</v>
      </c>
      <c r="C45" s="30"/>
      <c r="D45" s="11">
        <f>SUM(D28:D44)</f>
        <v>2039</v>
      </c>
      <c r="E45" s="11">
        <f>SUM(E28:E44)</f>
        <v>2773</v>
      </c>
      <c r="F45" s="11">
        <f>SUM(F28:F44)</f>
        <v>2562</v>
      </c>
      <c r="G45" s="11">
        <f>SUM(G28:G44)</f>
        <v>5335</v>
      </c>
    </row>
    <row r="46" spans="1:7" ht="15" customHeight="1" thickTop="1">
      <c r="A46" s="45" t="s">
        <v>48</v>
      </c>
      <c r="B46" s="51" t="s">
        <v>49</v>
      </c>
      <c r="C46" s="51"/>
      <c r="D46" s="10">
        <v>1061</v>
      </c>
      <c r="E46" s="22">
        <v>1561</v>
      </c>
      <c r="F46" s="22">
        <v>1520</v>
      </c>
      <c r="G46" s="10">
        <f>SUM(E46:F46)</f>
        <v>3081</v>
      </c>
    </row>
    <row r="47" spans="1:7" ht="15" customHeight="1">
      <c r="A47" s="46"/>
      <c r="B47" s="50" t="s">
        <v>50</v>
      </c>
      <c r="C47" s="50"/>
      <c r="D47" s="7">
        <f>182-D63</f>
        <v>113</v>
      </c>
      <c r="E47" s="7">
        <f>156-E63</f>
        <v>141</v>
      </c>
      <c r="F47" s="7">
        <f>192-F63</f>
        <v>138</v>
      </c>
      <c r="G47" s="7">
        <f>SUM(E47:F47)</f>
        <v>279</v>
      </c>
    </row>
    <row r="48" spans="1:7" ht="15" customHeight="1">
      <c r="A48" s="46"/>
      <c r="B48" s="50" t="s">
        <v>51</v>
      </c>
      <c r="C48" s="50"/>
      <c r="D48" s="7">
        <v>329</v>
      </c>
      <c r="E48" s="21">
        <v>469</v>
      </c>
      <c r="F48" s="21">
        <v>442</v>
      </c>
      <c r="G48" s="7">
        <f aca="true" t="shared" si="3" ref="G48:G62">SUM(E48:F48)</f>
        <v>911</v>
      </c>
    </row>
    <row r="49" spans="1:7" ht="15" customHeight="1">
      <c r="A49" s="46"/>
      <c r="B49" s="50" t="s">
        <v>52</v>
      </c>
      <c r="C49" s="50"/>
      <c r="D49" s="7">
        <v>166</v>
      </c>
      <c r="E49" s="21">
        <v>251</v>
      </c>
      <c r="F49" s="21">
        <v>234</v>
      </c>
      <c r="G49" s="7">
        <f t="shared" si="3"/>
        <v>485</v>
      </c>
    </row>
    <row r="50" spans="1:7" ht="15" customHeight="1">
      <c r="A50" s="46"/>
      <c r="B50" s="50" t="s">
        <v>53</v>
      </c>
      <c r="C50" s="50"/>
      <c r="D50" s="7">
        <v>221</v>
      </c>
      <c r="E50" s="21">
        <v>305</v>
      </c>
      <c r="F50" s="21">
        <v>316</v>
      </c>
      <c r="G50" s="7">
        <f t="shared" si="3"/>
        <v>621</v>
      </c>
    </row>
    <row r="51" spans="1:7" ht="15" customHeight="1">
      <c r="A51" s="46"/>
      <c r="B51" s="50" t="s">
        <v>54</v>
      </c>
      <c r="C51" s="50"/>
      <c r="D51" s="7">
        <v>313</v>
      </c>
      <c r="E51" s="21">
        <v>456</v>
      </c>
      <c r="F51" s="21">
        <v>425</v>
      </c>
      <c r="G51" s="7">
        <f t="shared" si="3"/>
        <v>881</v>
      </c>
    </row>
    <row r="52" spans="1:7" ht="15" customHeight="1">
      <c r="A52" s="46"/>
      <c r="B52" s="50" t="s">
        <v>55</v>
      </c>
      <c r="C52" s="50"/>
      <c r="D52" s="7">
        <v>94</v>
      </c>
      <c r="E52" s="21">
        <v>138</v>
      </c>
      <c r="F52" s="21">
        <v>130</v>
      </c>
      <c r="G52" s="7">
        <f t="shared" si="3"/>
        <v>268</v>
      </c>
    </row>
    <row r="53" spans="1:7" ht="15" customHeight="1">
      <c r="A53" s="46"/>
      <c r="B53" s="50" t="s">
        <v>56</v>
      </c>
      <c r="C53" s="50"/>
      <c r="D53" s="7">
        <v>136</v>
      </c>
      <c r="E53" s="21">
        <v>169</v>
      </c>
      <c r="F53" s="21">
        <v>186</v>
      </c>
      <c r="G53" s="7">
        <f t="shared" si="3"/>
        <v>355</v>
      </c>
    </row>
    <row r="54" spans="1:7" ht="15" customHeight="1">
      <c r="A54" s="46"/>
      <c r="B54" s="50" t="s">
        <v>57</v>
      </c>
      <c r="C54" s="50"/>
      <c r="D54" s="7">
        <v>61</v>
      </c>
      <c r="E54" s="21">
        <v>90</v>
      </c>
      <c r="F54" s="21">
        <v>81</v>
      </c>
      <c r="G54" s="7">
        <f t="shared" si="3"/>
        <v>171</v>
      </c>
    </row>
    <row r="55" spans="1:7" ht="15" customHeight="1">
      <c r="A55" s="46"/>
      <c r="B55" s="50" t="s">
        <v>58</v>
      </c>
      <c r="C55" s="50"/>
      <c r="D55" s="7">
        <v>142</v>
      </c>
      <c r="E55" s="21">
        <v>205</v>
      </c>
      <c r="F55" s="21">
        <v>191</v>
      </c>
      <c r="G55" s="7">
        <f t="shared" si="3"/>
        <v>396</v>
      </c>
    </row>
    <row r="56" spans="1:7" ht="15" customHeight="1">
      <c r="A56" s="46"/>
      <c r="B56" s="50" t="s">
        <v>59</v>
      </c>
      <c r="C56" s="50"/>
      <c r="D56" s="7">
        <v>188</v>
      </c>
      <c r="E56" s="21">
        <v>263</v>
      </c>
      <c r="F56" s="21">
        <v>253</v>
      </c>
      <c r="G56" s="7">
        <f t="shared" si="3"/>
        <v>516</v>
      </c>
    </row>
    <row r="57" spans="1:7" ht="15" customHeight="1">
      <c r="A57" s="46"/>
      <c r="B57" s="50" t="s">
        <v>60</v>
      </c>
      <c r="C57" s="50"/>
      <c r="D57" s="7">
        <v>500</v>
      </c>
      <c r="E57" s="21">
        <v>649</v>
      </c>
      <c r="F57" s="21">
        <v>655</v>
      </c>
      <c r="G57" s="7">
        <f t="shared" si="3"/>
        <v>1304</v>
      </c>
    </row>
    <row r="58" spans="1:7" ht="15" customHeight="1">
      <c r="A58" s="46"/>
      <c r="B58" s="50" t="s">
        <v>61</v>
      </c>
      <c r="C58" s="50"/>
      <c r="D58" s="7">
        <v>299</v>
      </c>
      <c r="E58" s="21">
        <v>397</v>
      </c>
      <c r="F58" s="21">
        <v>363</v>
      </c>
      <c r="G58" s="7">
        <f t="shared" si="3"/>
        <v>760</v>
      </c>
    </row>
    <row r="59" spans="1:7" ht="15" customHeight="1">
      <c r="A59" s="46"/>
      <c r="B59" s="50" t="s">
        <v>62</v>
      </c>
      <c r="C59" s="50"/>
      <c r="D59" s="7">
        <v>157</v>
      </c>
      <c r="E59" s="21">
        <v>224</v>
      </c>
      <c r="F59" s="21">
        <v>250</v>
      </c>
      <c r="G59" s="7">
        <f t="shared" si="3"/>
        <v>474</v>
      </c>
    </row>
    <row r="60" spans="1:7" ht="15" customHeight="1">
      <c r="A60" s="46"/>
      <c r="B60" s="50" t="s">
        <v>63</v>
      </c>
      <c r="C60" s="50"/>
      <c r="D60" s="7">
        <v>96</v>
      </c>
      <c r="E60" s="21">
        <v>157</v>
      </c>
      <c r="F60" s="21">
        <v>162</v>
      </c>
      <c r="G60" s="7">
        <f t="shared" si="3"/>
        <v>319</v>
      </c>
    </row>
    <row r="61" spans="1:7" ht="15" customHeight="1">
      <c r="A61" s="46"/>
      <c r="B61" s="50" t="s">
        <v>64</v>
      </c>
      <c r="C61" s="50"/>
      <c r="D61" s="7">
        <v>57</v>
      </c>
      <c r="E61" s="21">
        <v>112</v>
      </c>
      <c r="F61" s="21">
        <v>101</v>
      </c>
      <c r="G61" s="7">
        <f t="shared" si="3"/>
        <v>213</v>
      </c>
    </row>
    <row r="62" spans="1:7" ht="15" customHeight="1">
      <c r="A62" s="46"/>
      <c r="B62" s="50" t="s">
        <v>65</v>
      </c>
      <c r="C62" s="50"/>
      <c r="D62" s="7">
        <v>70</v>
      </c>
      <c r="E62" s="21">
        <v>67</v>
      </c>
      <c r="F62" s="21">
        <v>3</v>
      </c>
      <c r="G62" s="7">
        <f t="shared" si="3"/>
        <v>70</v>
      </c>
    </row>
    <row r="63" spans="1:7" ht="15" customHeight="1">
      <c r="A63" s="46"/>
      <c r="B63" s="50" t="s">
        <v>66</v>
      </c>
      <c r="C63" s="50"/>
      <c r="D63" s="7">
        <v>69</v>
      </c>
      <c r="E63" s="7">
        <v>15</v>
      </c>
      <c r="F63" s="7">
        <v>54</v>
      </c>
      <c r="G63" s="7">
        <f>SUM(E63:F63)</f>
        <v>69</v>
      </c>
    </row>
    <row r="64" spans="1:7" ht="15" customHeight="1" thickBot="1">
      <c r="A64" s="47"/>
      <c r="B64" s="30" t="s">
        <v>67</v>
      </c>
      <c r="C64" s="30"/>
      <c r="D64" s="11">
        <f>SUM(D46:D63)</f>
        <v>4072</v>
      </c>
      <c r="E64" s="11">
        <f>SUM(E46:E63)</f>
        <v>5669</v>
      </c>
      <c r="F64" s="11">
        <f>SUM(F46:F63)</f>
        <v>5504</v>
      </c>
      <c r="G64" s="11">
        <f>SUM(G46:G63)</f>
        <v>11173</v>
      </c>
    </row>
    <row r="65" spans="1:7" ht="15" customHeight="1" thickTop="1">
      <c r="A65" s="45" t="s">
        <v>68</v>
      </c>
      <c r="B65" s="48" t="s">
        <v>69</v>
      </c>
      <c r="C65" s="49"/>
      <c r="D65" s="24">
        <v>60</v>
      </c>
      <c r="E65" s="22">
        <v>85</v>
      </c>
      <c r="F65" s="22">
        <v>75</v>
      </c>
      <c r="G65" s="10">
        <f>SUM(E65:F65)</f>
        <v>160</v>
      </c>
    </row>
    <row r="66" spans="1:7" ht="15" customHeight="1">
      <c r="A66" s="46"/>
      <c r="B66" s="43" t="s">
        <v>70</v>
      </c>
      <c r="C66" s="44"/>
      <c r="D66" s="23">
        <v>110</v>
      </c>
      <c r="E66" s="21">
        <v>159</v>
      </c>
      <c r="F66" s="21">
        <v>149</v>
      </c>
      <c r="G66" s="7">
        <f>SUM(E66:F66)</f>
        <v>308</v>
      </c>
    </row>
    <row r="67" spans="1:7" ht="15" customHeight="1">
      <c r="A67" s="46"/>
      <c r="B67" s="43" t="s">
        <v>71</v>
      </c>
      <c r="C67" s="44"/>
      <c r="D67" s="23">
        <v>127</v>
      </c>
      <c r="E67" s="21">
        <v>200</v>
      </c>
      <c r="F67" s="21">
        <v>197</v>
      </c>
      <c r="G67" s="7">
        <f aca="true" t="shared" si="4" ref="G67:G91">SUM(E67:F67)</f>
        <v>397</v>
      </c>
    </row>
    <row r="68" spans="1:7" ht="15" customHeight="1">
      <c r="A68" s="46"/>
      <c r="B68" s="43" t="s">
        <v>72</v>
      </c>
      <c r="C68" s="44"/>
      <c r="D68" s="23">
        <v>193</v>
      </c>
      <c r="E68" s="21">
        <v>292</v>
      </c>
      <c r="F68" s="21">
        <v>254</v>
      </c>
      <c r="G68" s="7">
        <f t="shared" si="4"/>
        <v>546</v>
      </c>
    </row>
    <row r="69" spans="1:7" ht="15" customHeight="1">
      <c r="A69" s="46"/>
      <c r="B69" s="43" t="s">
        <v>73</v>
      </c>
      <c r="C69" s="44"/>
      <c r="D69" s="23">
        <v>149</v>
      </c>
      <c r="E69" s="21">
        <v>225</v>
      </c>
      <c r="F69" s="21">
        <v>214</v>
      </c>
      <c r="G69" s="7">
        <f t="shared" si="4"/>
        <v>439</v>
      </c>
    </row>
    <row r="70" spans="1:7" ht="15" customHeight="1">
      <c r="A70" s="46"/>
      <c r="B70" s="43" t="s">
        <v>74</v>
      </c>
      <c r="C70" s="44"/>
      <c r="D70" s="23">
        <v>127</v>
      </c>
      <c r="E70" s="21">
        <v>156</v>
      </c>
      <c r="F70" s="21">
        <v>152</v>
      </c>
      <c r="G70" s="7">
        <f t="shared" si="4"/>
        <v>308</v>
      </c>
    </row>
    <row r="71" spans="1:7" ht="15" customHeight="1">
      <c r="A71" s="46"/>
      <c r="B71" s="43" t="s">
        <v>75</v>
      </c>
      <c r="C71" s="44"/>
      <c r="D71" s="23">
        <v>151</v>
      </c>
      <c r="E71" s="21">
        <v>239</v>
      </c>
      <c r="F71" s="21">
        <v>203</v>
      </c>
      <c r="G71" s="7">
        <f t="shared" si="4"/>
        <v>442</v>
      </c>
    </row>
    <row r="72" spans="1:7" ht="15" customHeight="1">
      <c r="A72" s="46"/>
      <c r="B72" s="43" t="s">
        <v>76</v>
      </c>
      <c r="C72" s="44"/>
      <c r="D72" s="23">
        <v>171</v>
      </c>
      <c r="E72" s="21">
        <v>276</v>
      </c>
      <c r="F72" s="21">
        <v>283</v>
      </c>
      <c r="G72" s="7">
        <f t="shared" si="4"/>
        <v>559</v>
      </c>
    </row>
    <row r="73" spans="1:7" ht="15" customHeight="1">
      <c r="A73" s="46"/>
      <c r="B73" s="43" t="s">
        <v>77</v>
      </c>
      <c r="C73" s="44"/>
      <c r="D73" s="23">
        <v>211</v>
      </c>
      <c r="E73" s="21">
        <v>344</v>
      </c>
      <c r="F73" s="21">
        <v>312</v>
      </c>
      <c r="G73" s="7">
        <f t="shared" si="4"/>
        <v>656</v>
      </c>
    </row>
    <row r="74" spans="1:7" ht="15" customHeight="1">
      <c r="A74" s="46"/>
      <c r="B74" s="43" t="s">
        <v>78</v>
      </c>
      <c r="C74" s="44"/>
      <c r="D74" s="23">
        <v>205</v>
      </c>
      <c r="E74" s="21">
        <v>292</v>
      </c>
      <c r="F74" s="21">
        <v>320</v>
      </c>
      <c r="G74" s="7">
        <f t="shared" si="4"/>
        <v>612</v>
      </c>
    </row>
    <row r="75" spans="1:7" ht="15" customHeight="1">
      <c r="A75" s="46"/>
      <c r="B75" s="43" t="s">
        <v>79</v>
      </c>
      <c r="C75" s="44"/>
      <c r="D75" s="23">
        <v>95</v>
      </c>
      <c r="E75" s="21">
        <v>153</v>
      </c>
      <c r="F75" s="21">
        <v>145</v>
      </c>
      <c r="G75" s="7">
        <f t="shared" si="4"/>
        <v>298</v>
      </c>
    </row>
    <row r="76" spans="1:7" ht="15" customHeight="1">
      <c r="A76" s="46"/>
      <c r="B76" s="43" t="s">
        <v>80</v>
      </c>
      <c r="C76" s="44"/>
      <c r="D76" s="23">
        <v>60</v>
      </c>
      <c r="E76" s="21">
        <v>102</v>
      </c>
      <c r="F76" s="21">
        <v>86</v>
      </c>
      <c r="G76" s="7">
        <f t="shared" si="4"/>
        <v>188</v>
      </c>
    </row>
    <row r="77" spans="1:7" ht="15" customHeight="1">
      <c r="A77" s="46"/>
      <c r="B77" s="43" t="s">
        <v>81</v>
      </c>
      <c r="C77" s="44"/>
      <c r="D77" s="23">
        <v>130</v>
      </c>
      <c r="E77" s="21">
        <v>191</v>
      </c>
      <c r="F77" s="21">
        <v>188</v>
      </c>
      <c r="G77" s="7">
        <f t="shared" si="4"/>
        <v>379</v>
      </c>
    </row>
    <row r="78" spans="1:7" ht="15" customHeight="1">
      <c r="A78" s="46"/>
      <c r="B78" s="43" t="s">
        <v>82</v>
      </c>
      <c r="C78" s="44"/>
      <c r="D78" s="23">
        <v>337</v>
      </c>
      <c r="E78" s="21">
        <v>497</v>
      </c>
      <c r="F78" s="21">
        <v>524</v>
      </c>
      <c r="G78" s="7">
        <f t="shared" si="4"/>
        <v>1021</v>
      </c>
    </row>
    <row r="79" spans="1:7" ht="15" customHeight="1">
      <c r="A79" s="46"/>
      <c r="B79" s="43" t="s">
        <v>83</v>
      </c>
      <c r="C79" s="44"/>
      <c r="D79" s="23">
        <v>689</v>
      </c>
      <c r="E79" s="21">
        <v>977</v>
      </c>
      <c r="F79" s="21">
        <v>1006</v>
      </c>
      <c r="G79" s="7">
        <f t="shared" si="4"/>
        <v>1983</v>
      </c>
    </row>
    <row r="80" spans="1:7" ht="15" customHeight="1">
      <c r="A80" s="46"/>
      <c r="B80" s="43" t="s">
        <v>84</v>
      </c>
      <c r="C80" s="44"/>
      <c r="D80" s="23">
        <v>224</v>
      </c>
      <c r="E80" s="21">
        <v>357</v>
      </c>
      <c r="F80" s="21">
        <v>327</v>
      </c>
      <c r="G80" s="7">
        <f t="shared" si="4"/>
        <v>684</v>
      </c>
    </row>
    <row r="81" spans="1:7" ht="15" customHeight="1">
      <c r="A81" s="46"/>
      <c r="B81" s="43" t="s">
        <v>85</v>
      </c>
      <c r="C81" s="44"/>
      <c r="D81" s="23">
        <v>144</v>
      </c>
      <c r="E81" s="21">
        <v>201</v>
      </c>
      <c r="F81" s="21">
        <v>197</v>
      </c>
      <c r="G81" s="7">
        <f t="shared" si="4"/>
        <v>398</v>
      </c>
    </row>
    <row r="82" spans="1:7" ht="15" customHeight="1">
      <c r="A82" s="46"/>
      <c r="B82" s="43" t="s">
        <v>86</v>
      </c>
      <c r="C82" s="44"/>
      <c r="D82" s="23">
        <v>285</v>
      </c>
      <c r="E82" s="21">
        <v>423</v>
      </c>
      <c r="F82" s="21">
        <v>404</v>
      </c>
      <c r="G82" s="7">
        <f t="shared" si="4"/>
        <v>827</v>
      </c>
    </row>
    <row r="83" spans="1:7" ht="15" customHeight="1">
      <c r="A83" s="46"/>
      <c r="B83" s="43" t="s">
        <v>87</v>
      </c>
      <c r="C83" s="44"/>
      <c r="D83" s="23">
        <v>110</v>
      </c>
      <c r="E83" s="21">
        <v>183</v>
      </c>
      <c r="F83" s="21">
        <v>161</v>
      </c>
      <c r="G83" s="7">
        <f t="shared" si="4"/>
        <v>344</v>
      </c>
    </row>
    <row r="84" spans="1:7" ht="15" customHeight="1">
      <c r="A84" s="46"/>
      <c r="B84" s="43" t="s">
        <v>88</v>
      </c>
      <c r="C84" s="44"/>
      <c r="D84" s="23">
        <v>83</v>
      </c>
      <c r="E84" s="21">
        <v>125</v>
      </c>
      <c r="F84" s="21">
        <v>125</v>
      </c>
      <c r="G84" s="7">
        <f t="shared" si="4"/>
        <v>250</v>
      </c>
    </row>
    <row r="85" spans="1:7" ht="15" customHeight="1">
      <c r="A85" s="46"/>
      <c r="B85" s="43" t="s">
        <v>89</v>
      </c>
      <c r="C85" s="44"/>
      <c r="D85" s="23">
        <v>124</v>
      </c>
      <c r="E85" s="21">
        <v>184</v>
      </c>
      <c r="F85" s="21">
        <v>204</v>
      </c>
      <c r="G85" s="7">
        <f t="shared" si="4"/>
        <v>388</v>
      </c>
    </row>
    <row r="86" spans="1:7" ht="15" customHeight="1">
      <c r="A86" s="46"/>
      <c r="B86" s="43" t="s">
        <v>90</v>
      </c>
      <c r="C86" s="44"/>
      <c r="D86" s="23">
        <v>70</v>
      </c>
      <c r="E86" s="21">
        <v>113</v>
      </c>
      <c r="F86" s="21">
        <v>121</v>
      </c>
      <c r="G86" s="7">
        <f t="shared" si="4"/>
        <v>234</v>
      </c>
    </row>
    <row r="87" spans="1:7" ht="15" customHeight="1">
      <c r="A87" s="46"/>
      <c r="B87" s="43" t="s">
        <v>91</v>
      </c>
      <c r="C87" s="44"/>
      <c r="D87" s="23">
        <v>165</v>
      </c>
      <c r="E87" s="21">
        <v>321</v>
      </c>
      <c r="F87" s="21">
        <v>305</v>
      </c>
      <c r="G87" s="7">
        <f t="shared" si="4"/>
        <v>626</v>
      </c>
    </row>
    <row r="88" spans="1:7" ht="15" customHeight="1">
      <c r="A88" s="46"/>
      <c r="B88" s="43" t="s">
        <v>92</v>
      </c>
      <c r="C88" s="44"/>
      <c r="D88" s="23">
        <v>116</v>
      </c>
      <c r="E88" s="21">
        <v>210</v>
      </c>
      <c r="F88" s="21">
        <v>213</v>
      </c>
      <c r="G88" s="7">
        <f t="shared" si="4"/>
        <v>423</v>
      </c>
    </row>
    <row r="89" spans="1:7" ht="15" customHeight="1">
      <c r="A89" s="46"/>
      <c r="B89" s="43" t="s">
        <v>93</v>
      </c>
      <c r="C89" s="44"/>
      <c r="D89" s="23">
        <v>55</v>
      </c>
      <c r="E89" s="21">
        <v>26</v>
      </c>
      <c r="F89" s="21">
        <v>29</v>
      </c>
      <c r="G89" s="7">
        <f t="shared" si="4"/>
        <v>55</v>
      </c>
    </row>
    <row r="90" spans="1:7" ht="15" customHeight="1">
      <c r="A90" s="46"/>
      <c r="B90" s="43" t="s">
        <v>94</v>
      </c>
      <c r="C90" s="44"/>
      <c r="D90" s="23">
        <v>102</v>
      </c>
      <c r="E90" s="21">
        <v>31</v>
      </c>
      <c r="F90" s="21">
        <v>71</v>
      </c>
      <c r="G90" s="7">
        <f t="shared" si="4"/>
        <v>102</v>
      </c>
    </row>
    <row r="91" spans="1:7" ht="15" customHeight="1">
      <c r="A91" s="46"/>
      <c r="B91" s="43" t="s">
        <v>95</v>
      </c>
      <c r="C91" s="44"/>
      <c r="D91" s="23">
        <v>53</v>
      </c>
      <c r="E91" s="21">
        <v>32</v>
      </c>
      <c r="F91" s="21">
        <v>21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4346</v>
      </c>
      <c r="E92" s="11">
        <f>SUM(E65:E91)</f>
        <v>6394</v>
      </c>
      <c r="F92" s="11">
        <f>SUM(F65:F91)</f>
        <v>6286</v>
      </c>
      <c r="G92" s="11">
        <f>SUM(G65:G91)</f>
        <v>12680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14704</v>
      </c>
      <c r="E93" s="13">
        <f>SUM(E6:E26,E28:E44,E46:E63,E65:E91)</f>
        <v>20746</v>
      </c>
      <c r="F93" s="13">
        <f>SUM(F6:F26,F28:F44,F46:F63,F65:F91)</f>
        <v>20288</v>
      </c>
      <c r="G93" s="13">
        <f>SUM(G6:G26,G28:G44,G46:G63,G65:G91)</f>
        <v>41034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33" t="s">
        <v>98</v>
      </c>
      <c r="C97" s="33"/>
      <c r="D97" s="33"/>
      <c r="E97" s="33"/>
      <c r="F97" s="33"/>
      <c r="G97" s="33"/>
    </row>
    <row r="98" spans="2:7" ht="15" customHeight="1">
      <c r="B98" s="34"/>
      <c r="C98" s="34"/>
      <c r="D98" s="34"/>
      <c r="E98" s="34"/>
      <c r="F98" s="34"/>
      <c r="G98" s="34"/>
    </row>
    <row r="99" spans="1:7" ht="15" customHeight="1">
      <c r="A99" s="14"/>
      <c r="B99" s="35" t="s">
        <v>99</v>
      </c>
      <c r="C99" s="36"/>
      <c r="D99" s="37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38" t="s">
        <v>100</v>
      </c>
      <c r="C100" s="38"/>
      <c r="D100" s="17">
        <v>40</v>
      </c>
      <c r="E100" s="39"/>
      <c r="F100" s="39"/>
      <c r="G100" s="39"/>
    </row>
    <row r="101" spans="1:7" ht="15" customHeight="1" thickBot="1">
      <c r="A101" s="16"/>
      <c r="B101" s="41" t="s">
        <v>101</v>
      </c>
      <c r="C101" s="41"/>
      <c r="D101" s="18">
        <v>60</v>
      </c>
      <c r="E101" s="42"/>
      <c r="F101" s="42"/>
      <c r="G101" s="40"/>
    </row>
    <row r="102" spans="1:7" ht="15" customHeight="1" thickBot="1" thickTop="1">
      <c r="A102" s="19"/>
      <c r="B102" s="29" t="s">
        <v>102</v>
      </c>
      <c r="C102" s="29"/>
      <c r="D102" s="19">
        <f>SUM(D100:D101)</f>
        <v>100</v>
      </c>
      <c r="E102" s="19">
        <v>50</v>
      </c>
      <c r="F102" s="19">
        <v>68</v>
      </c>
      <c r="G102" s="19">
        <f>SUM(E102:F102)</f>
        <v>118</v>
      </c>
    </row>
    <row r="103" ht="14.25" thickTop="1"/>
  </sheetData>
  <sheetProtection sheet="1"/>
  <mergeCells count="104"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130" workbookViewId="0" topLeftCell="A28">
      <selection activeCell="F26" sqref="F26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109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57" t="s">
        <v>1</v>
      </c>
      <c r="F4" s="57"/>
      <c r="G4" s="57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481-D25</f>
        <v>423</v>
      </c>
      <c r="E6" s="21">
        <f>690-E25</f>
        <v>594</v>
      </c>
      <c r="F6" s="21">
        <f>715-F25</f>
        <v>595</v>
      </c>
      <c r="G6" s="7">
        <f>SUM(E6:F6)</f>
        <v>1189</v>
      </c>
    </row>
    <row r="7" spans="1:7" ht="15" customHeight="1">
      <c r="A7" s="46"/>
      <c r="B7" s="43" t="s">
        <v>9</v>
      </c>
      <c r="C7" s="44"/>
      <c r="D7" s="7">
        <v>139</v>
      </c>
      <c r="E7" s="21">
        <v>175</v>
      </c>
      <c r="F7" s="21">
        <v>186</v>
      </c>
      <c r="G7" s="7">
        <f>SUM(E7:F7)</f>
        <v>361</v>
      </c>
    </row>
    <row r="8" spans="1:7" ht="15" customHeight="1">
      <c r="A8" s="46"/>
      <c r="B8" s="43" t="s">
        <v>10</v>
      </c>
      <c r="C8" s="44"/>
      <c r="D8" s="7">
        <v>90</v>
      </c>
      <c r="E8" s="21">
        <v>118</v>
      </c>
      <c r="F8" s="21">
        <v>116</v>
      </c>
      <c r="G8" s="7">
        <f aca="true" t="shared" si="0" ref="G8:G13">SUM(E8:F8)</f>
        <v>234</v>
      </c>
    </row>
    <row r="9" spans="1:7" ht="15" customHeight="1">
      <c r="A9" s="46"/>
      <c r="B9" s="43" t="s">
        <v>11</v>
      </c>
      <c r="C9" s="44"/>
      <c r="D9" s="7">
        <v>321</v>
      </c>
      <c r="E9" s="21">
        <v>418</v>
      </c>
      <c r="F9" s="21">
        <v>454</v>
      </c>
      <c r="G9" s="7">
        <f t="shared" si="0"/>
        <v>872</v>
      </c>
    </row>
    <row r="10" spans="1:7" ht="15" customHeight="1">
      <c r="A10" s="46"/>
      <c r="B10" s="43" t="s">
        <v>12</v>
      </c>
      <c r="C10" s="44"/>
      <c r="D10" s="7">
        <v>91</v>
      </c>
      <c r="E10" s="21">
        <v>115</v>
      </c>
      <c r="F10" s="21">
        <v>113</v>
      </c>
      <c r="G10" s="7">
        <f t="shared" si="0"/>
        <v>228</v>
      </c>
    </row>
    <row r="11" spans="1:7" ht="15" customHeight="1">
      <c r="A11" s="46"/>
      <c r="B11" s="43" t="s">
        <v>13</v>
      </c>
      <c r="C11" s="44"/>
      <c r="D11" s="7">
        <v>80</v>
      </c>
      <c r="E11" s="21">
        <v>109</v>
      </c>
      <c r="F11" s="21">
        <v>100</v>
      </c>
      <c r="G11" s="7">
        <f t="shared" si="0"/>
        <v>209</v>
      </c>
    </row>
    <row r="12" spans="1:7" ht="15" customHeight="1">
      <c r="A12" s="46"/>
      <c r="B12" s="43" t="s">
        <v>14</v>
      </c>
      <c r="C12" s="44"/>
      <c r="D12" s="7">
        <v>79</v>
      </c>
      <c r="E12" s="21">
        <v>112</v>
      </c>
      <c r="F12" s="21">
        <v>117</v>
      </c>
      <c r="G12" s="7">
        <f t="shared" si="0"/>
        <v>229</v>
      </c>
    </row>
    <row r="13" spans="1:7" ht="15" customHeight="1">
      <c r="A13" s="46"/>
      <c r="B13" s="43" t="s">
        <v>15</v>
      </c>
      <c r="C13" s="44"/>
      <c r="D13" s="7">
        <v>330</v>
      </c>
      <c r="E13" s="21">
        <v>469</v>
      </c>
      <c r="F13" s="21">
        <v>478</v>
      </c>
      <c r="G13" s="7">
        <f t="shared" si="0"/>
        <v>947</v>
      </c>
    </row>
    <row r="14" spans="1:7" ht="15" customHeight="1">
      <c r="A14" s="46"/>
      <c r="B14" s="43" t="s">
        <v>16</v>
      </c>
      <c r="C14" s="44"/>
      <c r="D14" s="7">
        <v>174</v>
      </c>
      <c r="E14" s="21">
        <v>281</v>
      </c>
      <c r="F14" s="21">
        <v>241</v>
      </c>
      <c r="G14" s="7">
        <f aca="true" t="shared" si="1" ref="G14:G26">SUM(E14:F14)</f>
        <v>522</v>
      </c>
    </row>
    <row r="15" spans="1:7" ht="15" customHeight="1">
      <c r="A15" s="46"/>
      <c r="B15" s="43" t="s">
        <v>17</v>
      </c>
      <c r="C15" s="44"/>
      <c r="D15" s="7">
        <v>225</v>
      </c>
      <c r="E15" s="21">
        <v>303</v>
      </c>
      <c r="F15" s="21">
        <v>293</v>
      </c>
      <c r="G15" s="7">
        <f t="shared" si="1"/>
        <v>596</v>
      </c>
    </row>
    <row r="16" spans="1:7" ht="15" customHeight="1">
      <c r="A16" s="46"/>
      <c r="B16" s="43" t="s">
        <v>18</v>
      </c>
      <c r="C16" s="44"/>
      <c r="D16" s="7">
        <v>150</v>
      </c>
      <c r="E16" s="21">
        <v>226</v>
      </c>
      <c r="F16" s="21">
        <v>216</v>
      </c>
      <c r="G16" s="7">
        <f t="shared" si="1"/>
        <v>442</v>
      </c>
    </row>
    <row r="17" spans="1:7" ht="15" customHeight="1">
      <c r="A17" s="46"/>
      <c r="B17" s="43" t="s">
        <v>19</v>
      </c>
      <c r="C17" s="44"/>
      <c r="D17" s="7">
        <v>158</v>
      </c>
      <c r="E17" s="21">
        <v>214</v>
      </c>
      <c r="F17" s="21">
        <v>247</v>
      </c>
      <c r="G17" s="7">
        <f t="shared" si="1"/>
        <v>461</v>
      </c>
    </row>
    <row r="18" spans="1:7" ht="15" customHeight="1">
      <c r="A18" s="46"/>
      <c r="B18" s="43" t="s">
        <v>20</v>
      </c>
      <c r="C18" s="44"/>
      <c r="D18" s="7">
        <v>248</v>
      </c>
      <c r="E18" s="21">
        <v>297</v>
      </c>
      <c r="F18" s="21">
        <v>278</v>
      </c>
      <c r="G18" s="7">
        <f t="shared" si="1"/>
        <v>575</v>
      </c>
    </row>
    <row r="19" spans="1:7" ht="15" customHeight="1">
      <c r="A19" s="46"/>
      <c r="B19" s="43" t="s">
        <v>21</v>
      </c>
      <c r="C19" s="44"/>
      <c r="D19" s="7">
        <v>191</v>
      </c>
      <c r="E19" s="21">
        <v>279</v>
      </c>
      <c r="F19" s="21">
        <v>264</v>
      </c>
      <c r="G19" s="7">
        <f t="shared" si="1"/>
        <v>543</v>
      </c>
    </row>
    <row r="20" spans="1:7" ht="15" customHeight="1">
      <c r="A20" s="46"/>
      <c r="B20" s="43" t="s">
        <v>22</v>
      </c>
      <c r="C20" s="44"/>
      <c r="D20" s="7">
        <f>200-D26</f>
        <v>90</v>
      </c>
      <c r="E20" s="7">
        <f>161-E26</f>
        <v>129</v>
      </c>
      <c r="F20" s="7">
        <f>199-F26</f>
        <v>121</v>
      </c>
      <c r="G20" s="7">
        <f t="shared" si="1"/>
        <v>250</v>
      </c>
    </row>
    <row r="21" spans="1:7" ht="15" customHeight="1">
      <c r="A21" s="46"/>
      <c r="B21" s="43" t="s">
        <v>23</v>
      </c>
      <c r="C21" s="44"/>
      <c r="D21" s="7">
        <v>501</v>
      </c>
      <c r="E21" s="21">
        <v>774</v>
      </c>
      <c r="F21" s="21">
        <v>769</v>
      </c>
      <c r="G21" s="7">
        <f t="shared" si="1"/>
        <v>1543</v>
      </c>
    </row>
    <row r="22" spans="1:7" ht="15" customHeight="1">
      <c r="A22" s="46"/>
      <c r="B22" s="43" t="s">
        <v>24</v>
      </c>
      <c r="C22" s="44"/>
      <c r="D22" s="7">
        <v>353</v>
      </c>
      <c r="E22" s="21">
        <v>524</v>
      </c>
      <c r="F22" s="21">
        <v>566</v>
      </c>
      <c r="G22" s="7">
        <f t="shared" si="1"/>
        <v>1090</v>
      </c>
    </row>
    <row r="23" spans="1:7" ht="15" customHeight="1">
      <c r="A23" s="46"/>
      <c r="B23" s="43" t="s">
        <v>25</v>
      </c>
      <c r="C23" s="44"/>
      <c r="D23" s="7">
        <v>400</v>
      </c>
      <c r="E23" s="21">
        <v>581</v>
      </c>
      <c r="F23" s="21">
        <v>517</v>
      </c>
      <c r="G23" s="7">
        <f t="shared" si="1"/>
        <v>1098</v>
      </c>
    </row>
    <row r="24" spans="1:8" ht="15" customHeight="1">
      <c r="A24" s="46"/>
      <c r="B24" s="43" t="s">
        <v>26</v>
      </c>
      <c r="C24" s="44"/>
      <c r="D24" s="7">
        <v>42</v>
      </c>
      <c r="E24" s="21">
        <v>59</v>
      </c>
      <c r="F24" s="21">
        <v>64</v>
      </c>
      <c r="G24" s="7">
        <f t="shared" si="1"/>
        <v>123</v>
      </c>
      <c r="H24" s="2"/>
    </row>
    <row r="25" spans="1:8" ht="15" customHeight="1">
      <c r="A25" s="46"/>
      <c r="B25" s="25" t="s">
        <v>103</v>
      </c>
      <c r="C25" s="26"/>
      <c r="D25" s="8">
        <v>58</v>
      </c>
      <c r="E25" s="27">
        <v>96</v>
      </c>
      <c r="F25" s="27">
        <v>120</v>
      </c>
      <c r="G25" s="7">
        <f t="shared" si="1"/>
        <v>216</v>
      </c>
      <c r="H25" s="2"/>
    </row>
    <row r="26" spans="1:8" ht="15" customHeight="1">
      <c r="A26" s="46"/>
      <c r="B26" s="43" t="s">
        <v>27</v>
      </c>
      <c r="C26" s="44"/>
      <c r="D26" s="8">
        <v>110</v>
      </c>
      <c r="E26" s="8">
        <v>32</v>
      </c>
      <c r="F26" s="8">
        <v>78</v>
      </c>
      <c r="G26" s="8">
        <f t="shared" si="1"/>
        <v>110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4253</v>
      </c>
      <c r="E27" s="9">
        <f>SUM(E6:E26)</f>
        <v>5905</v>
      </c>
      <c r="F27" s="9">
        <f>SUM(F6:F26)</f>
        <v>5933</v>
      </c>
      <c r="G27" s="9">
        <f>SUM(G6:G26)</f>
        <v>11838</v>
      </c>
    </row>
    <row r="28" spans="1:7" ht="15" customHeight="1" thickTop="1">
      <c r="A28" s="45" t="s">
        <v>29</v>
      </c>
      <c r="B28" s="48" t="s">
        <v>30</v>
      </c>
      <c r="C28" s="49"/>
      <c r="D28" s="10">
        <v>265</v>
      </c>
      <c r="E28" s="22">
        <v>411</v>
      </c>
      <c r="F28" s="22">
        <v>361</v>
      </c>
      <c r="G28" s="10">
        <f>SUM(E28:F28)</f>
        <v>772</v>
      </c>
    </row>
    <row r="29" spans="1:7" ht="15" customHeight="1">
      <c r="A29" s="46"/>
      <c r="B29" s="43" t="s">
        <v>31</v>
      </c>
      <c r="C29" s="44"/>
      <c r="D29" s="7">
        <v>105</v>
      </c>
      <c r="E29" s="21">
        <v>140</v>
      </c>
      <c r="F29" s="21">
        <v>128</v>
      </c>
      <c r="G29" s="7">
        <f>SUM(E29:F29)</f>
        <v>268</v>
      </c>
    </row>
    <row r="30" spans="1:7" ht="15" customHeight="1">
      <c r="A30" s="46"/>
      <c r="B30" s="43" t="s">
        <v>32</v>
      </c>
      <c r="C30" s="44"/>
      <c r="D30" s="7">
        <v>75</v>
      </c>
      <c r="E30" s="21">
        <v>112</v>
      </c>
      <c r="F30" s="21">
        <v>93</v>
      </c>
      <c r="G30" s="7">
        <f aca="true" t="shared" si="2" ref="G30:G44">SUM(E30:F30)</f>
        <v>205</v>
      </c>
    </row>
    <row r="31" spans="1:7" ht="15" customHeight="1">
      <c r="A31" s="46"/>
      <c r="B31" s="43" t="s">
        <v>33</v>
      </c>
      <c r="C31" s="44"/>
      <c r="D31" s="7">
        <v>223</v>
      </c>
      <c r="E31" s="21">
        <v>328</v>
      </c>
      <c r="F31" s="21">
        <v>284</v>
      </c>
      <c r="G31" s="7">
        <f t="shared" si="2"/>
        <v>612</v>
      </c>
    </row>
    <row r="32" spans="1:7" ht="15" customHeight="1">
      <c r="A32" s="46"/>
      <c r="B32" s="43" t="s">
        <v>34</v>
      </c>
      <c r="C32" s="44"/>
      <c r="D32" s="7">
        <v>51</v>
      </c>
      <c r="E32" s="21">
        <v>62</v>
      </c>
      <c r="F32" s="21">
        <v>56</v>
      </c>
      <c r="G32" s="7">
        <f t="shared" si="2"/>
        <v>118</v>
      </c>
    </row>
    <row r="33" spans="1:7" ht="15" customHeight="1">
      <c r="A33" s="46"/>
      <c r="B33" s="43" t="s">
        <v>35</v>
      </c>
      <c r="C33" s="44"/>
      <c r="D33" s="7">
        <v>132</v>
      </c>
      <c r="E33" s="21">
        <v>182</v>
      </c>
      <c r="F33" s="21">
        <v>174</v>
      </c>
      <c r="G33" s="7">
        <f t="shared" si="2"/>
        <v>356</v>
      </c>
    </row>
    <row r="34" spans="1:7" ht="15" customHeight="1">
      <c r="A34" s="46"/>
      <c r="B34" s="43" t="s">
        <v>36</v>
      </c>
      <c r="C34" s="44"/>
      <c r="D34" s="7">
        <v>223</v>
      </c>
      <c r="E34" s="21">
        <v>301</v>
      </c>
      <c r="F34" s="21">
        <v>284</v>
      </c>
      <c r="G34" s="7">
        <f t="shared" si="2"/>
        <v>585</v>
      </c>
    </row>
    <row r="35" spans="1:7" ht="15" customHeight="1">
      <c r="A35" s="46"/>
      <c r="B35" s="43" t="s">
        <v>37</v>
      </c>
      <c r="C35" s="44"/>
      <c r="D35" s="7">
        <v>247</v>
      </c>
      <c r="E35" s="21">
        <v>348</v>
      </c>
      <c r="F35" s="21">
        <v>331</v>
      </c>
      <c r="G35" s="7">
        <f t="shared" si="2"/>
        <v>679</v>
      </c>
    </row>
    <row r="36" spans="1:7" ht="15" customHeight="1">
      <c r="A36" s="46"/>
      <c r="B36" s="43" t="s">
        <v>38</v>
      </c>
      <c r="C36" s="44"/>
      <c r="D36" s="7">
        <v>185</v>
      </c>
      <c r="E36" s="21">
        <v>243</v>
      </c>
      <c r="F36" s="21">
        <v>253</v>
      </c>
      <c r="G36" s="7">
        <f t="shared" si="2"/>
        <v>496</v>
      </c>
    </row>
    <row r="37" spans="1:7" ht="15" customHeight="1">
      <c r="A37" s="46"/>
      <c r="B37" s="43" t="s">
        <v>39</v>
      </c>
      <c r="C37" s="44"/>
      <c r="D37" s="7">
        <v>164</v>
      </c>
      <c r="E37" s="21">
        <v>265</v>
      </c>
      <c r="F37" s="21">
        <v>245</v>
      </c>
      <c r="G37" s="7">
        <f t="shared" si="2"/>
        <v>510</v>
      </c>
    </row>
    <row r="38" spans="1:7" ht="15" customHeight="1">
      <c r="A38" s="46"/>
      <c r="B38" s="43" t="s">
        <v>40</v>
      </c>
      <c r="C38" s="44"/>
      <c r="D38" s="7">
        <v>146</v>
      </c>
      <c r="E38" s="21">
        <v>142</v>
      </c>
      <c r="F38" s="21">
        <v>127</v>
      </c>
      <c r="G38" s="7">
        <f t="shared" si="2"/>
        <v>269</v>
      </c>
    </row>
    <row r="39" spans="1:7" ht="15" customHeight="1">
      <c r="A39" s="46"/>
      <c r="B39" s="43" t="s">
        <v>41</v>
      </c>
      <c r="C39" s="44"/>
      <c r="D39" s="7">
        <v>34</v>
      </c>
      <c r="E39" s="21">
        <v>38</v>
      </c>
      <c r="F39" s="21">
        <v>20</v>
      </c>
      <c r="G39" s="7">
        <f t="shared" si="2"/>
        <v>58</v>
      </c>
    </row>
    <row r="40" spans="1:7" ht="15" customHeight="1">
      <c r="A40" s="46"/>
      <c r="B40" s="43" t="s">
        <v>42</v>
      </c>
      <c r="C40" s="44"/>
      <c r="D40" s="7">
        <v>24</v>
      </c>
      <c r="E40" s="21">
        <v>22</v>
      </c>
      <c r="F40" s="21">
        <v>2</v>
      </c>
      <c r="G40" s="7">
        <f t="shared" si="2"/>
        <v>24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7">
        <v>70</v>
      </c>
      <c r="E42" s="21">
        <v>20</v>
      </c>
      <c r="F42" s="21">
        <v>50</v>
      </c>
      <c r="G42" s="7">
        <f t="shared" si="2"/>
        <v>70</v>
      </c>
    </row>
    <row r="43" spans="1:7" ht="15" customHeight="1">
      <c r="A43" s="46"/>
      <c r="B43" s="43" t="s">
        <v>45</v>
      </c>
      <c r="C43" s="44"/>
      <c r="D43" s="7">
        <v>54</v>
      </c>
      <c r="E43" s="21">
        <v>90</v>
      </c>
      <c r="F43" s="21">
        <v>97</v>
      </c>
      <c r="G43" s="7">
        <f t="shared" si="2"/>
        <v>187</v>
      </c>
    </row>
    <row r="44" spans="1:7" ht="15" customHeight="1">
      <c r="A44" s="46"/>
      <c r="B44" s="43" t="s">
        <v>46</v>
      </c>
      <c r="C44" s="44"/>
      <c r="D44" s="7">
        <v>48</v>
      </c>
      <c r="E44" s="21">
        <v>68</v>
      </c>
      <c r="F44" s="21">
        <v>59</v>
      </c>
      <c r="G44" s="7">
        <f t="shared" si="2"/>
        <v>127</v>
      </c>
    </row>
    <row r="45" spans="1:7" ht="15" customHeight="1" thickBot="1">
      <c r="A45" s="47"/>
      <c r="B45" s="30" t="s">
        <v>47</v>
      </c>
      <c r="C45" s="30"/>
      <c r="D45" s="11">
        <f>SUM(D28:D44)</f>
        <v>2046</v>
      </c>
      <c r="E45" s="11">
        <f>SUM(E28:E44)</f>
        <v>2772</v>
      </c>
      <c r="F45" s="11">
        <f>SUM(F28:F44)</f>
        <v>2564</v>
      </c>
      <c r="G45" s="11">
        <f>SUM(G28:G44)</f>
        <v>5336</v>
      </c>
    </row>
    <row r="46" spans="1:7" ht="15" customHeight="1" thickTop="1">
      <c r="A46" s="45" t="s">
        <v>48</v>
      </c>
      <c r="B46" s="51" t="s">
        <v>49</v>
      </c>
      <c r="C46" s="51"/>
      <c r="D46" s="10">
        <v>1059</v>
      </c>
      <c r="E46" s="22">
        <v>1559</v>
      </c>
      <c r="F46" s="22">
        <v>1513</v>
      </c>
      <c r="G46" s="10">
        <f>SUM(E46:F46)</f>
        <v>3072</v>
      </c>
    </row>
    <row r="47" spans="1:7" ht="15" customHeight="1">
      <c r="A47" s="46"/>
      <c r="B47" s="50" t="s">
        <v>50</v>
      </c>
      <c r="C47" s="50"/>
      <c r="D47" s="7">
        <f>183-D63</f>
        <v>114</v>
      </c>
      <c r="E47" s="7">
        <f>156-E63</f>
        <v>141</v>
      </c>
      <c r="F47" s="7">
        <f>192-F63</f>
        <v>138</v>
      </c>
      <c r="G47" s="7">
        <f>SUM(E47:F47)</f>
        <v>279</v>
      </c>
    </row>
    <row r="48" spans="1:7" ht="15" customHeight="1">
      <c r="A48" s="46"/>
      <c r="B48" s="50" t="s">
        <v>51</v>
      </c>
      <c r="C48" s="50"/>
      <c r="D48" s="7">
        <v>328</v>
      </c>
      <c r="E48" s="21">
        <v>464</v>
      </c>
      <c r="F48" s="21">
        <v>443</v>
      </c>
      <c r="G48" s="7">
        <f aca="true" t="shared" si="3" ref="G48:G62">SUM(E48:F48)</f>
        <v>907</v>
      </c>
    </row>
    <row r="49" spans="1:7" ht="15" customHeight="1">
      <c r="A49" s="46"/>
      <c r="B49" s="50" t="s">
        <v>52</v>
      </c>
      <c r="C49" s="50"/>
      <c r="D49" s="7">
        <v>166</v>
      </c>
      <c r="E49" s="21">
        <v>251</v>
      </c>
      <c r="F49" s="21">
        <v>233</v>
      </c>
      <c r="G49" s="7">
        <f t="shared" si="3"/>
        <v>484</v>
      </c>
    </row>
    <row r="50" spans="1:7" ht="15" customHeight="1">
      <c r="A50" s="46"/>
      <c r="B50" s="50" t="s">
        <v>53</v>
      </c>
      <c r="C50" s="50"/>
      <c r="D50" s="7">
        <v>219</v>
      </c>
      <c r="E50" s="21">
        <v>303</v>
      </c>
      <c r="F50" s="21">
        <v>318</v>
      </c>
      <c r="G50" s="7">
        <f t="shared" si="3"/>
        <v>621</v>
      </c>
    </row>
    <row r="51" spans="1:7" ht="15" customHeight="1">
      <c r="A51" s="46"/>
      <c r="B51" s="50" t="s">
        <v>54</v>
      </c>
      <c r="C51" s="50"/>
      <c r="D51" s="7">
        <v>313</v>
      </c>
      <c r="E51" s="21">
        <v>455</v>
      </c>
      <c r="F51" s="21">
        <v>426</v>
      </c>
      <c r="G51" s="7">
        <f t="shared" si="3"/>
        <v>881</v>
      </c>
    </row>
    <row r="52" spans="1:7" ht="15" customHeight="1">
      <c r="A52" s="46"/>
      <c r="B52" s="50" t="s">
        <v>55</v>
      </c>
      <c r="C52" s="50"/>
      <c r="D52" s="7">
        <v>95</v>
      </c>
      <c r="E52" s="21">
        <v>138</v>
      </c>
      <c r="F52" s="21">
        <v>131</v>
      </c>
      <c r="G52" s="7">
        <f t="shared" si="3"/>
        <v>269</v>
      </c>
    </row>
    <row r="53" spans="1:7" ht="15" customHeight="1">
      <c r="A53" s="46"/>
      <c r="B53" s="50" t="s">
        <v>56</v>
      </c>
      <c r="C53" s="50"/>
      <c r="D53" s="7">
        <v>136</v>
      </c>
      <c r="E53" s="21">
        <v>170</v>
      </c>
      <c r="F53" s="21">
        <v>185</v>
      </c>
      <c r="G53" s="7">
        <f t="shared" si="3"/>
        <v>355</v>
      </c>
    </row>
    <row r="54" spans="1:7" ht="15" customHeight="1">
      <c r="A54" s="46"/>
      <c r="B54" s="50" t="s">
        <v>57</v>
      </c>
      <c r="C54" s="50"/>
      <c r="D54" s="7">
        <v>61</v>
      </c>
      <c r="E54" s="21">
        <v>91</v>
      </c>
      <c r="F54" s="21">
        <v>82</v>
      </c>
      <c r="G54" s="7">
        <f t="shared" si="3"/>
        <v>173</v>
      </c>
    </row>
    <row r="55" spans="1:7" ht="15" customHeight="1">
      <c r="A55" s="46"/>
      <c r="B55" s="50" t="s">
        <v>58</v>
      </c>
      <c r="C55" s="50"/>
      <c r="D55" s="7">
        <v>144</v>
      </c>
      <c r="E55" s="21">
        <v>206</v>
      </c>
      <c r="F55" s="21">
        <v>190</v>
      </c>
      <c r="G55" s="7">
        <f t="shared" si="3"/>
        <v>396</v>
      </c>
    </row>
    <row r="56" spans="1:7" ht="15" customHeight="1">
      <c r="A56" s="46"/>
      <c r="B56" s="50" t="s">
        <v>59</v>
      </c>
      <c r="C56" s="50"/>
      <c r="D56" s="7">
        <v>190</v>
      </c>
      <c r="E56" s="21">
        <v>262</v>
      </c>
      <c r="F56" s="21">
        <v>254</v>
      </c>
      <c r="G56" s="7">
        <f t="shared" si="3"/>
        <v>516</v>
      </c>
    </row>
    <row r="57" spans="1:7" ht="15" customHeight="1">
      <c r="A57" s="46"/>
      <c r="B57" s="50" t="s">
        <v>60</v>
      </c>
      <c r="C57" s="50"/>
      <c r="D57" s="7">
        <v>499</v>
      </c>
      <c r="E57" s="21">
        <v>647</v>
      </c>
      <c r="F57" s="21">
        <v>652</v>
      </c>
      <c r="G57" s="7">
        <f t="shared" si="3"/>
        <v>1299</v>
      </c>
    </row>
    <row r="58" spans="1:7" ht="15" customHeight="1">
      <c r="A58" s="46"/>
      <c r="B58" s="50" t="s">
        <v>61</v>
      </c>
      <c r="C58" s="50"/>
      <c r="D58" s="7">
        <v>302</v>
      </c>
      <c r="E58" s="21">
        <v>396</v>
      </c>
      <c r="F58" s="21">
        <v>363</v>
      </c>
      <c r="G58" s="7">
        <f t="shared" si="3"/>
        <v>759</v>
      </c>
    </row>
    <row r="59" spans="1:7" ht="15" customHeight="1">
      <c r="A59" s="46"/>
      <c r="B59" s="50" t="s">
        <v>62</v>
      </c>
      <c r="C59" s="50"/>
      <c r="D59" s="7">
        <v>157</v>
      </c>
      <c r="E59" s="21">
        <v>224</v>
      </c>
      <c r="F59" s="21">
        <v>250</v>
      </c>
      <c r="G59" s="7">
        <f t="shared" si="3"/>
        <v>474</v>
      </c>
    </row>
    <row r="60" spans="1:7" ht="15" customHeight="1">
      <c r="A60" s="46"/>
      <c r="B60" s="50" t="s">
        <v>63</v>
      </c>
      <c r="C60" s="50"/>
      <c r="D60" s="7">
        <v>96</v>
      </c>
      <c r="E60" s="21">
        <v>157</v>
      </c>
      <c r="F60" s="21">
        <v>162</v>
      </c>
      <c r="G60" s="7">
        <f t="shared" si="3"/>
        <v>319</v>
      </c>
    </row>
    <row r="61" spans="1:7" ht="15" customHeight="1">
      <c r="A61" s="46"/>
      <c r="B61" s="50" t="s">
        <v>64</v>
      </c>
      <c r="C61" s="50"/>
      <c r="D61" s="7">
        <v>56</v>
      </c>
      <c r="E61" s="21">
        <v>112</v>
      </c>
      <c r="F61" s="21">
        <v>101</v>
      </c>
      <c r="G61" s="7">
        <f t="shared" si="3"/>
        <v>213</v>
      </c>
    </row>
    <row r="62" spans="1:7" ht="15" customHeight="1">
      <c r="A62" s="46"/>
      <c r="B62" s="50" t="s">
        <v>65</v>
      </c>
      <c r="C62" s="50"/>
      <c r="D62" s="7">
        <v>69</v>
      </c>
      <c r="E62" s="21">
        <v>66</v>
      </c>
      <c r="F62" s="21">
        <v>3</v>
      </c>
      <c r="G62" s="7">
        <f t="shared" si="3"/>
        <v>69</v>
      </c>
    </row>
    <row r="63" spans="1:7" ht="15" customHeight="1">
      <c r="A63" s="46"/>
      <c r="B63" s="50" t="s">
        <v>66</v>
      </c>
      <c r="C63" s="50"/>
      <c r="D63" s="7">
        <v>69</v>
      </c>
      <c r="E63" s="7">
        <v>15</v>
      </c>
      <c r="F63" s="7">
        <v>54</v>
      </c>
      <c r="G63" s="7">
        <f>SUM(E63:F63)</f>
        <v>69</v>
      </c>
    </row>
    <row r="64" spans="1:7" ht="15" customHeight="1" thickBot="1">
      <c r="A64" s="47"/>
      <c r="B64" s="30" t="s">
        <v>67</v>
      </c>
      <c r="C64" s="30"/>
      <c r="D64" s="11">
        <f>SUM(D46:D63)</f>
        <v>4073</v>
      </c>
      <c r="E64" s="11">
        <f>SUM(E46:E63)</f>
        <v>5657</v>
      </c>
      <c r="F64" s="11">
        <f>SUM(F46:F63)</f>
        <v>5498</v>
      </c>
      <c r="G64" s="11">
        <f>SUM(G46:G63)</f>
        <v>11155</v>
      </c>
    </row>
    <row r="65" spans="1:7" ht="15" customHeight="1" thickTop="1">
      <c r="A65" s="45" t="s">
        <v>68</v>
      </c>
      <c r="B65" s="48" t="s">
        <v>69</v>
      </c>
      <c r="C65" s="49"/>
      <c r="D65" s="24">
        <v>60</v>
      </c>
      <c r="E65" s="22">
        <v>84</v>
      </c>
      <c r="F65" s="22">
        <v>75</v>
      </c>
      <c r="G65" s="10">
        <f>SUM(E65:F65)</f>
        <v>159</v>
      </c>
    </row>
    <row r="66" spans="1:7" ht="15" customHeight="1">
      <c r="A66" s="46"/>
      <c r="B66" s="43" t="s">
        <v>70</v>
      </c>
      <c r="C66" s="44"/>
      <c r="D66" s="23">
        <v>110</v>
      </c>
      <c r="E66" s="21">
        <v>157</v>
      </c>
      <c r="F66" s="21">
        <v>147</v>
      </c>
      <c r="G66" s="7">
        <f>SUM(E66:F66)</f>
        <v>304</v>
      </c>
    </row>
    <row r="67" spans="1:7" ht="15" customHeight="1">
      <c r="A67" s="46"/>
      <c r="B67" s="43" t="s">
        <v>71</v>
      </c>
      <c r="C67" s="44"/>
      <c r="D67" s="23">
        <v>129</v>
      </c>
      <c r="E67" s="21">
        <v>203</v>
      </c>
      <c r="F67" s="21">
        <v>200</v>
      </c>
      <c r="G67" s="7">
        <f aca="true" t="shared" si="4" ref="G67:G91">SUM(E67:F67)</f>
        <v>403</v>
      </c>
    </row>
    <row r="68" spans="1:7" ht="15" customHeight="1">
      <c r="A68" s="46"/>
      <c r="B68" s="43" t="s">
        <v>72</v>
      </c>
      <c r="C68" s="44"/>
      <c r="D68" s="23">
        <v>191</v>
      </c>
      <c r="E68" s="21">
        <v>290</v>
      </c>
      <c r="F68" s="21">
        <v>252</v>
      </c>
      <c r="G68" s="7">
        <f t="shared" si="4"/>
        <v>542</v>
      </c>
    </row>
    <row r="69" spans="1:7" ht="15" customHeight="1">
      <c r="A69" s="46"/>
      <c r="B69" s="43" t="s">
        <v>73</v>
      </c>
      <c r="C69" s="44"/>
      <c r="D69" s="23">
        <v>151</v>
      </c>
      <c r="E69" s="21">
        <v>227</v>
      </c>
      <c r="F69" s="21">
        <v>216</v>
      </c>
      <c r="G69" s="7">
        <f t="shared" si="4"/>
        <v>443</v>
      </c>
    </row>
    <row r="70" spans="1:7" ht="15" customHeight="1">
      <c r="A70" s="46"/>
      <c r="B70" s="43" t="s">
        <v>74</v>
      </c>
      <c r="C70" s="44"/>
      <c r="D70" s="23">
        <v>127</v>
      </c>
      <c r="E70" s="21">
        <v>155</v>
      </c>
      <c r="F70" s="21">
        <v>152</v>
      </c>
      <c r="G70" s="7">
        <f t="shared" si="4"/>
        <v>307</v>
      </c>
    </row>
    <row r="71" spans="1:7" ht="15" customHeight="1">
      <c r="A71" s="46"/>
      <c r="B71" s="43" t="s">
        <v>75</v>
      </c>
      <c r="C71" s="44"/>
      <c r="D71" s="23">
        <v>151</v>
      </c>
      <c r="E71" s="21">
        <v>238</v>
      </c>
      <c r="F71" s="21">
        <v>202</v>
      </c>
      <c r="G71" s="7">
        <f t="shared" si="4"/>
        <v>440</v>
      </c>
    </row>
    <row r="72" spans="1:7" ht="15" customHeight="1">
      <c r="A72" s="46"/>
      <c r="B72" s="43" t="s">
        <v>76</v>
      </c>
      <c r="C72" s="44"/>
      <c r="D72" s="23">
        <v>171</v>
      </c>
      <c r="E72" s="21">
        <v>277</v>
      </c>
      <c r="F72" s="21">
        <v>281</v>
      </c>
      <c r="G72" s="7">
        <f t="shared" si="4"/>
        <v>558</v>
      </c>
    </row>
    <row r="73" spans="1:7" ht="15" customHeight="1">
      <c r="A73" s="46"/>
      <c r="B73" s="43" t="s">
        <v>77</v>
      </c>
      <c r="C73" s="44"/>
      <c r="D73" s="23">
        <v>212</v>
      </c>
      <c r="E73" s="21">
        <v>343</v>
      </c>
      <c r="F73" s="21">
        <v>312</v>
      </c>
      <c r="G73" s="7">
        <f t="shared" si="4"/>
        <v>655</v>
      </c>
    </row>
    <row r="74" spans="1:7" ht="15" customHeight="1">
      <c r="A74" s="46"/>
      <c r="B74" s="43" t="s">
        <v>78</v>
      </c>
      <c r="C74" s="44"/>
      <c r="D74" s="23">
        <v>215</v>
      </c>
      <c r="E74" s="21">
        <v>299</v>
      </c>
      <c r="F74" s="21">
        <v>329</v>
      </c>
      <c r="G74" s="7">
        <f t="shared" si="4"/>
        <v>628</v>
      </c>
    </row>
    <row r="75" spans="1:7" ht="15" customHeight="1">
      <c r="A75" s="46"/>
      <c r="B75" s="43" t="s">
        <v>79</v>
      </c>
      <c r="C75" s="44"/>
      <c r="D75" s="23">
        <v>95</v>
      </c>
      <c r="E75" s="21">
        <v>154</v>
      </c>
      <c r="F75" s="21">
        <v>145</v>
      </c>
      <c r="G75" s="7">
        <f t="shared" si="4"/>
        <v>299</v>
      </c>
    </row>
    <row r="76" spans="1:7" ht="15" customHeight="1">
      <c r="A76" s="46"/>
      <c r="B76" s="43" t="s">
        <v>80</v>
      </c>
      <c r="C76" s="44"/>
      <c r="D76" s="23">
        <v>60</v>
      </c>
      <c r="E76" s="21">
        <v>102</v>
      </c>
      <c r="F76" s="21">
        <v>86</v>
      </c>
      <c r="G76" s="7">
        <f t="shared" si="4"/>
        <v>188</v>
      </c>
    </row>
    <row r="77" spans="1:7" ht="15" customHeight="1">
      <c r="A77" s="46"/>
      <c r="B77" s="43" t="s">
        <v>81</v>
      </c>
      <c r="C77" s="44"/>
      <c r="D77" s="23">
        <v>130</v>
      </c>
      <c r="E77" s="21">
        <v>190</v>
      </c>
      <c r="F77" s="21">
        <v>188</v>
      </c>
      <c r="G77" s="7">
        <f t="shared" si="4"/>
        <v>378</v>
      </c>
    </row>
    <row r="78" spans="1:7" ht="15" customHeight="1">
      <c r="A78" s="46"/>
      <c r="B78" s="43" t="s">
        <v>82</v>
      </c>
      <c r="C78" s="44"/>
      <c r="D78" s="23">
        <v>341</v>
      </c>
      <c r="E78" s="21">
        <v>500</v>
      </c>
      <c r="F78" s="21">
        <v>529</v>
      </c>
      <c r="G78" s="7">
        <f t="shared" si="4"/>
        <v>1029</v>
      </c>
    </row>
    <row r="79" spans="1:7" ht="15" customHeight="1">
      <c r="A79" s="46"/>
      <c r="B79" s="43" t="s">
        <v>83</v>
      </c>
      <c r="C79" s="44"/>
      <c r="D79" s="23">
        <v>692</v>
      </c>
      <c r="E79" s="21">
        <v>979</v>
      </c>
      <c r="F79" s="21">
        <v>1012</v>
      </c>
      <c r="G79" s="7">
        <f t="shared" si="4"/>
        <v>1991</v>
      </c>
    </row>
    <row r="80" spans="1:7" ht="15" customHeight="1">
      <c r="A80" s="46"/>
      <c r="B80" s="43" t="s">
        <v>84</v>
      </c>
      <c r="C80" s="44"/>
      <c r="D80" s="23">
        <v>224</v>
      </c>
      <c r="E80" s="21">
        <v>355</v>
      </c>
      <c r="F80" s="21">
        <v>327</v>
      </c>
      <c r="G80" s="7">
        <f t="shared" si="4"/>
        <v>682</v>
      </c>
    </row>
    <row r="81" spans="1:7" ht="15" customHeight="1">
      <c r="A81" s="46"/>
      <c r="B81" s="43" t="s">
        <v>85</v>
      </c>
      <c r="C81" s="44"/>
      <c r="D81" s="23">
        <v>143</v>
      </c>
      <c r="E81" s="21">
        <v>200</v>
      </c>
      <c r="F81" s="21">
        <v>197</v>
      </c>
      <c r="G81" s="7">
        <f t="shared" si="4"/>
        <v>397</v>
      </c>
    </row>
    <row r="82" spans="1:7" ht="15" customHeight="1">
      <c r="A82" s="46"/>
      <c r="B82" s="43" t="s">
        <v>86</v>
      </c>
      <c r="C82" s="44"/>
      <c r="D82" s="23">
        <v>285</v>
      </c>
      <c r="E82" s="21">
        <v>425</v>
      </c>
      <c r="F82" s="21">
        <v>401</v>
      </c>
      <c r="G82" s="7">
        <f t="shared" si="4"/>
        <v>826</v>
      </c>
    </row>
    <row r="83" spans="1:7" ht="15" customHeight="1">
      <c r="A83" s="46"/>
      <c r="B83" s="43" t="s">
        <v>87</v>
      </c>
      <c r="C83" s="44"/>
      <c r="D83" s="23">
        <v>110</v>
      </c>
      <c r="E83" s="21">
        <v>182</v>
      </c>
      <c r="F83" s="21">
        <v>161</v>
      </c>
      <c r="G83" s="7">
        <f t="shared" si="4"/>
        <v>343</v>
      </c>
    </row>
    <row r="84" spans="1:7" ht="15" customHeight="1">
      <c r="A84" s="46"/>
      <c r="B84" s="43" t="s">
        <v>88</v>
      </c>
      <c r="C84" s="44"/>
      <c r="D84" s="23">
        <v>83</v>
      </c>
      <c r="E84" s="21">
        <v>124</v>
      </c>
      <c r="F84" s="21">
        <v>124</v>
      </c>
      <c r="G84" s="7">
        <f t="shared" si="4"/>
        <v>248</v>
      </c>
    </row>
    <row r="85" spans="1:7" ht="15" customHeight="1">
      <c r="A85" s="46"/>
      <c r="B85" s="43" t="s">
        <v>89</v>
      </c>
      <c r="C85" s="44"/>
      <c r="D85" s="23">
        <v>124</v>
      </c>
      <c r="E85" s="21">
        <v>183</v>
      </c>
      <c r="F85" s="21">
        <v>204</v>
      </c>
      <c r="G85" s="7">
        <f t="shared" si="4"/>
        <v>387</v>
      </c>
    </row>
    <row r="86" spans="1:7" ht="15" customHeight="1">
      <c r="A86" s="46"/>
      <c r="B86" s="43" t="s">
        <v>90</v>
      </c>
      <c r="C86" s="44"/>
      <c r="D86" s="23">
        <v>70</v>
      </c>
      <c r="E86" s="21">
        <v>111</v>
      </c>
      <c r="F86" s="21">
        <v>121</v>
      </c>
      <c r="G86" s="7">
        <f t="shared" si="4"/>
        <v>232</v>
      </c>
    </row>
    <row r="87" spans="1:7" ht="15" customHeight="1">
      <c r="A87" s="46"/>
      <c r="B87" s="43" t="s">
        <v>91</v>
      </c>
      <c r="C87" s="44"/>
      <c r="D87" s="23">
        <v>166</v>
      </c>
      <c r="E87" s="21">
        <v>321</v>
      </c>
      <c r="F87" s="21">
        <v>307</v>
      </c>
      <c r="G87" s="7">
        <f t="shared" si="4"/>
        <v>628</v>
      </c>
    </row>
    <row r="88" spans="1:7" ht="15" customHeight="1">
      <c r="A88" s="46"/>
      <c r="B88" s="43" t="s">
        <v>92</v>
      </c>
      <c r="C88" s="44"/>
      <c r="D88" s="23">
        <v>116</v>
      </c>
      <c r="E88" s="21">
        <v>210</v>
      </c>
      <c r="F88" s="21">
        <v>213</v>
      </c>
      <c r="G88" s="7">
        <f t="shared" si="4"/>
        <v>423</v>
      </c>
    </row>
    <row r="89" spans="1:7" ht="15" customHeight="1">
      <c r="A89" s="46"/>
      <c r="B89" s="43" t="s">
        <v>93</v>
      </c>
      <c r="C89" s="44"/>
      <c r="D89" s="23">
        <v>56</v>
      </c>
      <c r="E89" s="21">
        <v>26</v>
      </c>
      <c r="F89" s="21">
        <v>30</v>
      </c>
      <c r="G89" s="7">
        <f t="shared" si="4"/>
        <v>56</v>
      </c>
    </row>
    <row r="90" spans="1:7" ht="15" customHeight="1">
      <c r="A90" s="46"/>
      <c r="B90" s="43" t="s">
        <v>94</v>
      </c>
      <c r="C90" s="44"/>
      <c r="D90" s="23">
        <v>103</v>
      </c>
      <c r="E90" s="21">
        <v>32</v>
      </c>
      <c r="F90" s="21">
        <v>71</v>
      </c>
      <c r="G90" s="7">
        <f t="shared" si="4"/>
        <v>103</v>
      </c>
    </row>
    <row r="91" spans="1:7" ht="15" customHeight="1">
      <c r="A91" s="46"/>
      <c r="B91" s="43" t="s">
        <v>95</v>
      </c>
      <c r="C91" s="44"/>
      <c r="D91" s="23">
        <v>53</v>
      </c>
      <c r="E91" s="21">
        <v>31</v>
      </c>
      <c r="F91" s="21">
        <v>22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4368</v>
      </c>
      <c r="E92" s="11">
        <f>SUM(E65:E91)</f>
        <v>6398</v>
      </c>
      <c r="F92" s="11">
        <f>SUM(F65:F91)</f>
        <v>6304</v>
      </c>
      <c r="G92" s="11">
        <f>SUM(G65:G91)</f>
        <v>12702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14740</v>
      </c>
      <c r="E93" s="13">
        <f>SUM(E6:E26,E28:E44,E46:E63,E65:E91)</f>
        <v>20732</v>
      </c>
      <c r="F93" s="13">
        <f>SUM(F6:F26,F28:F44,F46:F63,F65:F91)</f>
        <v>20299</v>
      </c>
      <c r="G93" s="13">
        <f>SUM(G6:G26,G28:G44,G46:G63,G65:G91)</f>
        <v>41031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33" t="s">
        <v>98</v>
      </c>
      <c r="C97" s="33"/>
      <c r="D97" s="33"/>
      <c r="E97" s="33"/>
      <c r="F97" s="33"/>
      <c r="G97" s="33"/>
    </row>
    <row r="98" spans="2:7" ht="15" customHeight="1">
      <c r="B98" s="34"/>
      <c r="C98" s="34"/>
      <c r="D98" s="34"/>
      <c r="E98" s="34"/>
      <c r="F98" s="34"/>
      <c r="G98" s="34"/>
    </row>
    <row r="99" spans="1:7" ht="15" customHeight="1">
      <c r="A99" s="14"/>
      <c r="B99" s="35" t="s">
        <v>99</v>
      </c>
      <c r="C99" s="36"/>
      <c r="D99" s="37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38" t="s">
        <v>100</v>
      </c>
      <c r="C100" s="38"/>
      <c r="D100" s="17">
        <v>40</v>
      </c>
      <c r="E100" s="39"/>
      <c r="F100" s="39"/>
      <c r="G100" s="39"/>
    </row>
    <row r="101" spans="1:7" ht="15" customHeight="1" thickBot="1">
      <c r="A101" s="16"/>
      <c r="B101" s="41" t="s">
        <v>101</v>
      </c>
      <c r="C101" s="41"/>
      <c r="D101" s="18">
        <v>60</v>
      </c>
      <c r="E101" s="42"/>
      <c r="F101" s="42"/>
      <c r="G101" s="40"/>
    </row>
    <row r="102" spans="1:7" ht="15" customHeight="1" thickBot="1" thickTop="1">
      <c r="A102" s="19"/>
      <c r="B102" s="29" t="s">
        <v>102</v>
      </c>
      <c r="C102" s="29"/>
      <c r="D102" s="19">
        <f>SUM(D100:D101)</f>
        <v>100</v>
      </c>
      <c r="E102" s="19">
        <v>49</v>
      </c>
      <c r="F102" s="19">
        <v>71</v>
      </c>
      <c r="G102" s="19">
        <f>SUM(E102:F102)</f>
        <v>120</v>
      </c>
    </row>
    <row r="103" ht="14.25" thickTop="1"/>
  </sheetData>
  <sheetProtection sheet="1"/>
  <mergeCells count="104"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zoomScale="130" zoomScaleNormal="130" zoomScaleSheetLayoutView="130" workbookViewId="0" topLeftCell="A28">
      <selection activeCell="E11" sqref="E1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110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57" t="s">
        <v>111</v>
      </c>
      <c r="F4" s="57"/>
      <c r="G4" s="57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481-D25</f>
        <v>424</v>
      </c>
      <c r="E6" s="21">
        <f>691-E25</f>
        <v>597</v>
      </c>
      <c r="F6" s="21">
        <f>712-F25</f>
        <v>594</v>
      </c>
      <c r="G6" s="7">
        <f>SUM(E6:F6)</f>
        <v>1191</v>
      </c>
    </row>
    <row r="7" spans="1:7" ht="15" customHeight="1">
      <c r="A7" s="46"/>
      <c r="B7" s="43" t="s">
        <v>9</v>
      </c>
      <c r="C7" s="44"/>
      <c r="D7" s="7">
        <v>140</v>
      </c>
      <c r="E7" s="21">
        <v>177</v>
      </c>
      <c r="F7" s="21">
        <v>187</v>
      </c>
      <c r="G7" s="7">
        <f>SUM(E7:F7)</f>
        <v>364</v>
      </c>
    </row>
    <row r="8" spans="1:7" ht="15" customHeight="1">
      <c r="A8" s="46"/>
      <c r="B8" s="43" t="s">
        <v>10</v>
      </c>
      <c r="C8" s="44"/>
      <c r="D8" s="7">
        <v>92</v>
      </c>
      <c r="E8" s="21">
        <v>119</v>
      </c>
      <c r="F8" s="21">
        <v>117</v>
      </c>
      <c r="G8" s="7">
        <f aca="true" t="shared" si="0" ref="G8:G13">SUM(E8:F8)</f>
        <v>236</v>
      </c>
    </row>
    <row r="9" spans="1:7" ht="15" customHeight="1">
      <c r="A9" s="46"/>
      <c r="B9" s="43" t="s">
        <v>11</v>
      </c>
      <c r="C9" s="44"/>
      <c r="D9" s="7">
        <v>321</v>
      </c>
      <c r="E9" s="21">
        <v>416</v>
      </c>
      <c r="F9" s="21">
        <v>454</v>
      </c>
      <c r="G9" s="7">
        <f t="shared" si="0"/>
        <v>870</v>
      </c>
    </row>
    <row r="10" spans="1:7" ht="15" customHeight="1">
      <c r="A10" s="46"/>
      <c r="B10" s="43" t="s">
        <v>12</v>
      </c>
      <c r="C10" s="44"/>
      <c r="D10" s="7">
        <v>92</v>
      </c>
      <c r="E10" s="21">
        <v>116</v>
      </c>
      <c r="F10" s="21">
        <v>114</v>
      </c>
      <c r="G10" s="7">
        <f t="shared" si="0"/>
        <v>230</v>
      </c>
    </row>
    <row r="11" spans="1:7" ht="15" customHeight="1">
      <c r="A11" s="46"/>
      <c r="B11" s="43" t="s">
        <v>13</v>
      </c>
      <c r="C11" s="44"/>
      <c r="D11" s="7">
        <v>80</v>
      </c>
      <c r="E11" s="21">
        <v>109</v>
      </c>
      <c r="F11" s="21">
        <v>100</v>
      </c>
      <c r="G11" s="7">
        <f t="shared" si="0"/>
        <v>209</v>
      </c>
    </row>
    <row r="12" spans="1:7" ht="15" customHeight="1">
      <c r="A12" s="46"/>
      <c r="B12" s="43" t="s">
        <v>14</v>
      </c>
      <c r="C12" s="44"/>
      <c r="D12" s="7">
        <v>77</v>
      </c>
      <c r="E12" s="21">
        <v>112</v>
      </c>
      <c r="F12" s="21">
        <v>116</v>
      </c>
      <c r="G12" s="7">
        <f t="shared" si="0"/>
        <v>228</v>
      </c>
    </row>
    <row r="13" spans="1:7" ht="15" customHeight="1">
      <c r="A13" s="46"/>
      <c r="B13" s="43" t="s">
        <v>15</v>
      </c>
      <c r="C13" s="44"/>
      <c r="D13" s="7">
        <v>332</v>
      </c>
      <c r="E13" s="21">
        <v>471</v>
      </c>
      <c r="F13" s="21">
        <v>477</v>
      </c>
      <c r="G13" s="7">
        <f t="shared" si="0"/>
        <v>948</v>
      </c>
    </row>
    <row r="14" spans="1:7" ht="15" customHeight="1">
      <c r="A14" s="46"/>
      <c r="B14" s="43" t="s">
        <v>16</v>
      </c>
      <c r="C14" s="44"/>
      <c r="D14" s="7">
        <v>174</v>
      </c>
      <c r="E14" s="21">
        <v>279</v>
      </c>
      <c r="F14" s="21">
        <v>241</v>
      </c>
      <c r="G14" s="7">
        <f aca="true" t="shared" si="1" ref="G14:G26">SUM(E14:F14)</f>
        <v>520</v>
      </c>
    </row>
    <row r="15" spans="1:7" ht="15" customHeight="1">
      <c r="A15" s="46"/>
      <c r="B15" s="43" t="s">
        <v>17</v>
      </c>
      <c r="C15" s="44"/>
      <c r="D15" s="7">
        <v>224</v>
      </c>
      <c r="E15" s="21">
        <v>300</v>
      </c>
      <c r="F15" s="21">
        <v>292</v>
      </c>
      <c r="G15" s="7">
        <f t="shared" si="1"/>
        <v>592</v>
      </c>
    </row>
    <row r="16" spans="1:7" ht="15" customHeight="1">
      <c r="A16" s="46"/>
      <c r="B16" s="43" t="s">
        <v>18</v>
      </c>
      <c r="C16" s="44"/>
      <c r="D16" s="7">
        <v>151</v>
      </c>
      <c r="E16" s="21">
        <v>229</v>
      </c>
      <c r="F16" s="21">
        <v>217</v>
      </c>
      <c r="G16" s="7">
        <f t="shared" si="1"/>
        <v>446</v>
      </c>
    </row>
    <row r="17" spans="1:7" ht="15" customHeight="1">
      <c r="A17" s="46"/>
      <c r="B17" s="43" t="s">
        <v>19</v>
      </c>
      <c r="C17" s="44"/>
      <c r="D17" s="7">
        <v>161</v>
      </c>
      <c r="E17" s="21">
        <v>215</v>
      </c>
      <c r="F17" s="21">
        <v>247</v>
      </c>
      <c r="G17" s="7">
        <f t="shared" si="1"/>
        <v>462</v>
      </c>
    </row>
    <row r="18" spans="1:7" ht="15" customHeight="1">
      <c r="A18" s="46"/>
      <c r="B18" s="43" t="s">
        <v>20</v>
      </c>
      <c r="C18" s="44"/>
      <c r="D18" s="7">
        <v>248</v>
      </c>
      <c r="E18" s="21">
        <v>296</v>
      </c>
      <c r="F18" s="21">
        <v>279</v>
      </c>
      <c r="G18" s="7">
        <f t="shared" si="1"/>
        <v>575</v>
      </c>
    </row>
    <row r="19" spans="1:7" ht="15" customHeight="1">
      <c r="A19" s="46"/>
      <c r="B19" s="43" t="s">
        <v>21</v>
      </c>
      <c r="C19" s="44"/>
      <c r="D19" s="7">
        <v>190</v>
      </c>
      <c r="E19" s="21">
        <v>277</v>
      </c>
      <c r="F19" s="21">
        <v>262</v>
      </c>
      <c r="G19" s="7">
        <f t="shared" si="1"/>
        <v>539</v>
      </c>
    </row>
    <row r="20" spans="1:7" ht="15" customHeight="1">
      <c r="A20" s="46"/>
      <c r="B20" s="43" t="s">
        <v>22</v>
      </c>
      <c r="C20" s="44"/>
      <c r="D20" s="7">
        <f>201-D26</f>
        <v>91</v>
      </c>
      <c r="E20" s="7">
        <f>160-E26</f>
        <v>129</v>
      </c>
      <c r="F20" s="7">
        <f>202-F26</f>
        <v>123</v>
      </c>
      <c r="G20" s="7">
        <f t="shared" si="1"/>
        <v>252</v>
      </c>
    </row>
    <row r="21" spans="1:7" ht="15" customHeight="1">
      <c r="A21" s="46"/>
      <c r="B21" s="43" t="s">
        <v>23</v>
      </c>
      <c r="C21" s="44"/>
      <c r="D21" s="7">
        <v>501</v>
      </c>
      <c r="E21" s="21">
        <v>775</v>
      </c>
      <c r="F21" s="21">
        <v>767</v>
      </c>
      <c r="G21" s="7">
        <f t="shared" si="1"/>
        <v>1542</v>
      </c>
    </row>
    <row r="22" spans="1:7" ht="15" customHeight="1">
      <c r="A22" s="46"/>
      <c r="B22" s="43" t="s">
        <v>24</v>
      </c>
      <c r="C22" s="44"/>
      <c r="D22" s="7">
        <v>351</v>
      </c>
      <c r="E22" s="21">
        <v>524</v>
      </c>
      <c r="F22" s="21">
        <v>561</v>
      </c>
      <c r="G22" s="7">
        <f t="shared" si="1"/>
        <v>1085</v>
      </c>
    </row>
    <row r="23" spans="1:7" ht="15" customHeight="1">
      <c r="A23" s="46"/>
      <c r="B23" s="43" t="s">
        <v>25</v>
      </c>
      <c r="C23" s="44"/>
      <c r="D23" s="7">
        <v>401</v>
      </c>
      <c r="E23" s="21">
        <v>581</v>
      </c>
      <c r="F23" s="21">
        <v>518</v>
      </c>
      <c r="G23" s="7">
        <f t="shared" si="1"/>
        <v>1099</v>
      </c>
    </row>
    <row r="24" spans="1:8" ht="15" customHeight="1">
      <c r="A24" s="46"/>
      <c r="B24" s="43" t="s">
        <v>26</v>
      </c>
      <c r="C24" s="44"/>
      <c r="D24" s="7">
        <v>42</v>
      </c>
      <c r="E24" s="21">
        <v>59</v>
      </c>
      <c r="F24" s="21">
        <v>65</v>
      </c>
      <c r="G24" s="7">
        <f t="shared" si="1"/>
        <v>124</v>
      </c>
      <c r="H24" s="2"/>
    </row>
    <row r="25" spans="1:8" ht="15" customHeight="1">
      <c r="A25" s="46"/>
      <c r="B25" s="25" t="s">
        <v>103</v>
      </c>
      <c r="C25" s="26"/>
      <c r="D25" s="8">
        <v>57</v>
      </c>
      <c r="E25" s="27">
        <v>94</v>
      </c>
      <c r="F25" s="27">
        <v>118</v>
      </c>
      <c r="G25" s="7">
        <f t="shared" si="1"/>
        <v>212</v>
      </c>
      <c r="H25" s="2"/>
    </row>
    <row r="26" spans="1:8" ht="15" customHeight="1">
      <c r="A26" s="46"/>
      <c r="B26" s="43" t="s">
        <v>27</v>
      </c>
      <c r="C26" s="44"/>
      <c r="D26" s="8">
        <v>110</v>
      </c>
      <c r="E26" s="8">
        <v>31</v>
      </c>
      <c r="F26" s="8">
        <v>79</v>
      </c>
      <c r="G26" s="8">
        <f t="shared" si="1"/>
        <v>110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4259</v>
      </c>
      <c r="E27" s="9">
        <f>SUM(E6:E26)</f>
        <v>5906</v>
      </c>
      <c r="F27" s="9">
        <f>SUM(F6:F26)</f>
        <v>5928</v>
      </c>
      <c r="G27" s="9">
        <f>SUM(G6:G26)</f>
        <v>11834</v>
      </c>
    </row>
    <row r="28" spans="1:7" ht="15" customHeight="1" thickTop="1">
      <c r="A28" s="45" t="s">
        <v>29</v>
      </c>
      <c r="B28" s="48" t="s">
        <v>30</v>
      </c>
      <c r="C28" s="49"/>
      <c r="D28" s="10">
        <v>265</v>
      </c>
      <c r="E28" s="22">
        <v>409</v>
      </c>
      <c r="F28" s="22">
        <v>361</v>
      </c>
      <c r="G28" s="10">
        <f>SUM(E28:F28)</f>
        <v>770</v>
      </c>
    </row>
    <row r="29" spans="1:7" ht="15" customHeight="1">
      <c r="A29" s="46"/>
      <c r="B29" s="43" t="s">
        <v>31</v>
      </c>
      <c r="C29" s="44"/>
      <c r="D29" s="7">
        <v>105</v>
      </c>
      <c r="E29" s="21">
        <v>140</v>
      </c>
      <c r="F29" s="21">
        <v>128</v>
      </c>
      <c r="G29" s="7">
        <f>SUM(E29:F29)</f>
        <v>268</v>
      </c>
    </row>
    <row r="30" spans="1:7" ht="15" customHeight="1">
      <c r="A30" s="46"/>
      <c r="B30" s="43" t="s">
        <v>32</v>
      </c>
      <c r="C30" s="44"/>
      <c r="D30" s="7">
        <v>75</v>
      </c>
      <c r="E30" s="21">
        <v>111</v>
      </c>
      <c r="F30" s="21">
        <v>94</v>
      </c>
      <c r="G30" s="7">
        <f aca="true" t="shared" si="2" ref="G30:G44">SUM(E30:F30)</f>
        <v>205</v>
      </c>
    </row>
    <row r="31" spans="1:7" ht="15" customHeight="1">
      <c r="A31" s="46"/>
      <c r="B31" s="43" t="s">
        <v>33</v>
      </c>
      <c r="C31" s="44"/>
      <c r="D31" s="7">
        <v>224</v>
      </c>
      <c r="E31" s="21">
        <v>328</v>
      </c>
      <c r="F31" s="21">
        <v>285</v>
      </c>
      <c r="G31" s="7">
        <f t="shared" si="2"/>
        <v>613</v>
      </c>
    </row>
    <row r="32" spans="1:7" ht="15" customHeight="1">
      <c r="A32" s="46"/>
      <c r="B32" s="43" t="s">
        <v>34</v>
      </c>
      <c r="C32" s="44"/>
      <c r="D32" s="7">
        <v>51</v>
      </c>
      <c r="E32" s="21">
        <v>61</v>
      </c>
      <c r="F32" s="21">
        <v>56</v>
      </c>
      <c r="G32" s="7">
        <f t="shared" si="2"/>
        <v>117</v>
      </c>
    </row>
    <row r="33" spans="1:7" ht="15" customHeight="1">
      <c r="A33" s="46"/>
      <c r="B33" s="43" t="s">
        <v>35</v>
      </c>
      <c r="C33" s="44"/>
      <c r="D33" s="7">
        <v>133</v>
      </c>
      <c r="E33" s="21">
        <v>181</v>
      </c>
      <c r="F33" s="21">
        <v>174</v>
      </c>
      <c r="G33" s="7">
        <f t="shared" si="2"/>
        <v>355</v>
      </c>
    </row>
    <row r="34" spans="1:7" ht="15" customHeight="1">
      <c r="A34" s="46"/>
      <c r="B34" s="43" t="s">
        <v>36</v>
      </c>
      <c r="C34" s="44"/>
      <c r="D34" s="7">
        <v>222</v>
      </c>
      <c r="E34" s="21">
        <v>299</v>
      </c>
      <c r="F34" s="21">
        <v>284</v>
      </c>
      <c r="G34" s="7">
        <f t="shared" si="2"/>
        <v>583</v>
      </c>
    </row>
    <row r="35" spans="1:7" ht="15" customHeight="1">
      <c r="A35" s="46"/>
      <c r="B35" s="43" t="s">
        <v>37</v>
      </c>
      <c r="C35" s="44"/>
      <c r="D35" s="7">
        <v>247</v>
      </c>
      <c r="E35" s="21">
        <v>349</v>
      </c>
      <c r="F35" s="21">
        <v>333</v>
      </c>
      <c r="G35" s="7">
        <f t="shared" si="2"/>
        <v>682</v>
      </c>
    </row>
    <row r="36" spans="1:7" ht="15" customHeight="1">
      <c r="A36" s="46"/>
      <c r="B36" s="43" t="s">
        <v>38</v>
      </c>
      <c r="C36" s="44"/>
      <c r="D36" s="7">
        <v>185</v>
      </c>
      <c r="E36" s="21">
        <v>244</v>
      </c>
      <c r="F36" s="21">
        <v>253</v>
      </c>
      <c r="G36" s="7">
        <f t="shared" si="2"/>
        <v>497</v>
      </c>
    </row>
    <row r="37" spans="1:7" ht="15" customHeight="1">
      <c r="A37" s="46"/>
      <c r="B37" s="43" t="s">
        <v>39</v>
      </c>
      <c r="C37" s="44"/>
      <c r="D37" s="7">
        <v>167</v>
      </c>
      <c r="E37" s="21">
        <v>265</v>
      </c>
      <c r="F37" s="21">
        <v>247</v>
      </c>
      <c r="G37" s="7">
        <f t="shared" si="2"/>
        <v>512</v>
      </c>
    </row>
    <row r="38" spans="1:7" ht="15" customHeight="1">
      <c r="A38" s="46"/>
      <c r="B38" s="43" t="s">
        <v>40</v>
      </c>
      <c r="C38" s="44"/>
      <c r="D38" s="7">
        <v>147</v>
      </c>
      <c r="E38" s="21">
        <v>142</v>
      </c>
      <c r="F38" s="21">
        <v>128</v>
      </c>
      <c r="G38" s="7">
        <f t="shared" si="2"/>
        <v>270</v>
      </c>
    </row>
    <row r="39" spans="1:7" ht="15" customHeight="1">
      <c r="A39" s="46"/>
      <c r="B39" s="43" t="s">
        <v>41</v>
      </c>
      <c r="C39" s="44"/>
      <c r="D39" s="7">
        <v>35</v>
      </c>
      <c r="E39" s="21">
        <v>39</v>
      </c>
      <c r="F39" s="21">
        <v>21</v>
      </c>
      <c r="G39" s="7">
        <f t="shared" si="2"/>
        <v>60</v>
      </c>
    </row>
    <row r="40" spans="1:7" ht="15" customHeight="1">
      <c r="A40" s="46"/>
      <c r="B40" s="43" t="s">
        <v>42</v>
      </c>
      <c r="C40" s="44"/>
      <c r="D40" s="7">
        <v>22</v>
      </c>
      <c r="E40" s="21">
        <v>21</v>
      </c>
      <c r="F40" s="21">
        <v>1</v>
      </c>
      <c r="G40" s="7">
        <f t="shared" si="2"/>
        <v>22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7">
        <v>70</v>
      </c>
      <c r="E42" s="21">
        <v>20</v>
      </c>
      <c r="F42" s="21">
        <v>50</v>
      </c>
      <c r="G42" s="7">
        <f t="shared" si="2"/>
        <v>70</v>
      </c>
    </row>
    <row r="43" spans="1:7" ht="15" customHeight="1">
      <c r="A43" s="46"/>
      <c r="B43" s="43" t="s">
        <v>45</v>
      </c>
      <c r="C43" s="44"/>
      <c r="D43" s="7">
        <v>54</v>
      </c>
      <c r="E43" s="21">
        <v>90</v>
      </c>
      <c r="F43" s="21">
        <v>95</v>
      </c>
      <c r="G43" s="7">
        <f t="shared" si="2"/>
        <v>185</v>
      </c>
    </row>
    <row r="44" spans="1:7" ht="15" customHeight="1">
      <c r="A44" s="46"/>
      <c r="B44" s="43" t="s">
        <v>46</v>
      </c>
      <c r="C44" s="44"/>
      <c r="D44" s="7">
        <v>48</v>
      </c>
      <c r="E44" s="21">
        <v>68</v>
      </c>
      <c r="F44" s="21">
        <v>59</v>
      </c>
      <c r="G44" s="7">
        <f t="shared" si="2"/>
        <v>127</v>
      </c>
    </row>
    <row r="45" spans="1:7" ht="15" customHeight="1" thickBot="1">
      <c r="A45" s="47"/>
      <c r="B45" s="30" t="s">
        <v>47</v>
      </c>
      <c r="C45" s="30"/>
      <c r="D45" s="11">
        <f>SUM(D28:D44)</f>
        <v>2050</v>
      </c>
      <c r="E45" s="11">
        <f>SUM(E28:E44)</f>
        <v>2767</v>
      </c>
      <c r="F45" s="11">
        <f>SUM(F28:F44)</f>
        <v>2569</v>
      </c>
      <c r="G45" s="11">
        <f>SUM(G28:G44)</f>
        <v>5336</v>
      </c>
    </row>
    <row r="46" spans="1:7" ht="15" customHeight="1" thickTop="1">
      <c r="A46" s="45" t="s">
        <v>48</v>
      </c>
      <c r="B46" s="51" t="s">
        <v>49</v>
      </c>
      <c r="C46" s="51"/>
      <c r="D46" s="10">
        <v>1061</v>
      </c>
      <c r="E46" s="22">
        <v>1550</v>
      </c>
      <c r="F46" s="22">
        <v>1511</v>
      </c>
      <c r="G46" s="10">
        <f>SUM(E46:F46)</f>
        <v>3061</v>
      </c>
    </row>
    <row r="47" spans="1:7" ht="15" customHeight="1">
      <c r="A47" s="46"/>
      <c r="B47" s="50" t="s">
        <v>50</v>
      </c>
      <c r="C47" s="50"/>
      <c r="D47" s="7">
        <f>181-D63</f>
        <v>113</v>
      </c>
      <c r="E47" s="7">
        <f>154-E63</f>
        <v>140</v>
      </c>
      <c r="F47" s="7">
        <f>192-F63</f>
        <v>138</v>
      </c>
      <c r="G47" s="7">
        <f>SUM(E47:F47)</f>
        <v>278</v>
      </c>
    </row>
    <row r="48" spans="1:7" ht="15" customHeight="1">
      <c r="A48" s="46"/>
      <c r="B48" s="50" t="s">
        <v>51</v>
      </c>
      <c r="C48" s="50"/>
      <c r="D48" s="7">
        <v>329</v>
      </c>
      <c r="E48" s="21">
        <v>465</v>
      </c>
      <c r="F48" s="21">
        <v>443</v>
      </c>
      <c r="G48" s="7">
        <f aca="true" t="shared" si="3" ref="G48:G62">SUM(E48:F48)</f>
        <v>908</v>
      </c>
    </row>
    <row r="49" spans="1:7" ht="15" customHeight="1">
      <c r="A49" s="46"/>
      <c r="B49" s="50" t="s">
        <v>52</v>
      </c>
      <c r="C49" s="50"/>
      <c r="D49" s="7">
        <v>163</v>
      </c>
      <c r="E49" s="21">
        <v>246</v>
      </c>
      <c r="F49" s="21">
        <v>231</v>
      </c>
      <c r="G49" s="7">
        <f t="shared" si="3"/>
        <v>477</v>
      </c>
    </row>
    <row r="50" spans="1:7" ht="15" customHeight="1">
      <c r="A50" s="46"/>
      <c r="B50" s="50" t="s">
        <v>53</v>
      </c>
      <c r="C50" s="50"/>
      <c r="D50" s="7">
        <v>220</v>
      </c>
      <c r="E50" s="21">
        <v>302</v>
      </c>
      <c r="F50" s="21">
        <v>319</v>
      </c>
      <c r="G50" s="7">
        <f t="shared" si="3"/>
        <v>621</v>
      </c>
    </row>
    <row r="51" spans="1:7" ht="15" customHeight="1">
      <c r="A51" s="46"/>
      <c r="B51" s="50" t="s">
        <v>54</v>
      </c>
      <c r="C51" s="50"/>
      <c r="D51" s="7">
        <v>312</v>
      </c>
      <c r="E51" s="21">
        <v>456</v>
      </c>
      <c r="F51" s="21">
        <v>424</v>
      </c>
      <c r="G51" s="7">
        <f t="shared" si="3"/>
        <v>880</v>
      </c>
    </row>
    <row r="52" spans="1:7" ht="15" customHeight="1">
      <c r="A52" s="46"/>
      <c r="B52" s="50" t="s">
        <v>55</v>
      </c>
      <c r="C52" s="50"/>
      <c r="D52" s="7">
        <v>95</v>
      </c>
      <c r="E52" s="21">
        <v>138</v>
      </c>
      <c r="F52" s="21">
        <v>130</v>
      </c>
      <c r="G52" s="7">
        <f t="shared" si="3"/>
        <v>268</v>
      </c>
    </row>
    <row r="53" spans="1:7" ht="15" customHeight="1">
      <c r="A53" s="46"/>
      <c r="B53" s="50" t="s">
        <v>56</v>
      </c>
      <c r="C53" s="50"/>
      <c r="D53" s="7">
        <v>137</v>
      </c>
      <c r="E53" s="21">
        <v>173</v>
      </c>
      <c r="F53" s="21">
        <v>186</v>
      </c>
      <c r="G53" s="7">
        <f t="shared" si="3"/>
        <v>359</v>
      </c>
    </row>
    <row r="54" spans="1:7" ht="15" customHeight="1">
      <c r="A54" s="46"/>
      <c r="B54" s="50" t="s">
        <v>57</v>
      </c>
      <c r="C54" s="50"/>
      <c r="D54" s="7">
        <v>61</v>
      </c>
      <c r="E54" s="21">
        <v>91</v>
      </c>
      <c r="F54" s="21">
        <v>81</v>
      </c>
      <c r="G54" s="7">
        <f t="shared" si="3"/>
        <v>172</v>
      </c>
    </row>
    <row r="55" spans="1:7" ht="15" customHeight="1">
      <c r="A55" s="46"/>
      <c r="B55" s="50" t="s">
        <v>58</v>
      </c>
      <c r="C55" s="50"/>
      <c r="D55" s="7">
        <v>143</v>
      </c>
      <c r="E55" s="21">
        <v>205</v>
      </c>
      <c r="F55" s="21">
        <v>187</v>
      </c>
      <c r="G55" s="7">
        <f t="shared" si="3"/>
        <v>392</v>
      </c>
    </row>
    <row r="56" spans="1:7" ht="15" customHeight="1">
      <c r="A56" s="46"/>
      <c r="B56" s="50" t="s">
        <v>59</v>
      </c>
      <c r="C56" s="50"/>
      <c r="D56" s="7">
        <v>189</v>
      </c>
      <c r="E56" s="21">
        <v>262</v>
      </c>
      <c r="F56" s="21">
        <v>253</v>
      </c>
      <c r="G56" s="7">
        <f t="shared" si="3"/>
        <v>515</v>
      </c>
    </row>
    <row r="57" spans="1:7" ht="15" customHeight="1">
      <c r="A57" s="46"/>
      <c r="B57" s="50" t="s">
        <v>60</v>
      </c>
      <c r="C57" s="50"/>
      <c r="D57" s="7">
        <v>500</v>
      </c>
      <c r="E57" s="21">
        <v>652</v>
      </c>
      <c r="F57" s="21">
        <v>658</v>
      </c>
      <c r="G57" s="7">
        <f t="shared" si="3"/>
        <v>1310</v>
      </c>
    </row>
    <row r="58" spans="1:7" ht="15" customHeight="1">
      <c r="A58" s="46"/>
      <c r="B58" s="50" t="s">
        <v>61</v>
      </c>
      <c r="C58" s="50"/>
      <c r="D58" s="7">
        <v>306</v>
      </c>
      <c r="E58" s="21">
        <v>396</v>
      </c>
      <c r="F58" s="21">
        <v>364</v>
      </c>
      <c r="G58" s="7">
        <f t="shared" si="3"/>
        <v>760</v>
      </c>
    </row>
    <row r="59" spans="1:7" ht="15" customHeight="1">
      <c r="A59" s="46"/>
      <c r="B59" s="50" t="s">
        <v>62</v>
      </c>
      <c r="C59" s="50"/>
      <c r="D59" s="7">
        <v>157</v>
      </c>
      <c r="E59" s="21">
        <v>226</v>
      </c>
      <c r="F59" s="21">
        <v>251</v>
      </c>
      <c r="G59" s="7">
        <f t="shared" si="3"/>
        <v>477</v>
      </c>
    </row>
    <row r="60" spans="1:7" ht="15" customHeight="1">
      <c r="A60" s="46"/>
      <c r="B60" s="50" t="s">
        <v>63</v>
      </c>
      <c r="C60" s="50"/>
      <c r="D60" s="7">
        <v>95</v>
      </c>
      <c r="E60" s="21">
        <v>153</v>
      </c>
      <c r="F60" s="21">
        <v>161</v>
      </c>
      <c r="G60" s="7">
        <f t="shared" si="3"/>
        <v>314</v>
      </c>
    </row>
    <row r="61" spans="1:7" ht="15" customHeight="1">
      <c r="A61" s="46"/>
      <c r="B61" s="50" t="s">
        <v>64</v>
      </c>
      <c r="C61" s="50"/>
      <c r="D61" s="7">
        <v>56</v>
      </c>
      <c r="E61" s="21">
        <v>113</v>
      </c>
      <c r="F61" s="21">
        <v>102</v>
      </c>
      <c r="G61" s="7">
        <f t="shared" si="3"/>
        <v>215</v>
      </c>
    </row>
    <row r="62" spans="1:7" ht="15" customHeight="1">
      <c r="A62" s="46"/>
      <c r="B62" s="50" t="s">
        <v>65</v>
      </c>
      <c r="C62" s="50"/>
      <c r="D62" s="7">
        <v>70</v>
      </c>
      <c r="E62" s="21">
        <v>67</v>
      </c>
      <c r="F62" s="21">
        <v>3</v>
      </c>
      <c r="G62" s="7">
        <f t="shared" si="3"/>
        <v>70</v>
      </c>
    </row>
    <row r="63" spans="1:7" ht="15" customHeight="1">
      <c r="A63" s="46"/>
      <c r="B63" s="50" t="s">
        <v>66</v>
      </c>
      <c r="C63" s="50"/>
      <c r="D63" s="7">
        <v>68</v>
      </c>
      <c r="E63" s="7">
        <v>14</v>
      </c>
      <c r="F63" s="7">
        <v>54</v>
      </c>
      <c r="G63" s="7">
        <f>SUM(E63:F63)</f>
        <v>68</v>
      </c>
    </row>
    <row r="64" spans="1:7" ht="15" customHeight="1" thickBot="1">
      <c r="A64" s="47"/>
      <c r="B64" s="30" t="s">
        <v>67</v>
      </c>
      <c r="C64" s="30"/>
      <c r="D64" s="11">
        <f>SUM(D46:D63)</f>
        <v>4075</v>
      </c>
      <c r="E64" s="11">
        <f>SUM(E46:E63)</f>
        <v>5649</v>
      </c>
      <c r="F64" s="11">
        <f>SUM(F46:F63)</f>
        <v>5496</v>
      </c>
      <c r="G64" s="11">
        <f>SUM(G46:G63)</f>
        <v>11145</v>
      </c>
    </row>
    <row r="65" spans="1:7" ht="15" customHeight="1" thickTop="1">
      <c r="A65" s="45" t="s">
        <v>68</v>
      </c>
      <c r="B65" s="48" t="s">
        <v>69</v>
      </c>
      <c r="C65" s="49"/>
      <c r="D65" s="24">
        <v>60</v>
      </c>
      <c r="E65" s="22">
        <v>84</v>
      </c>
      <c r="F65" s="22">
        <v>76</v>
      </c>
      <c r="G65" s="10">
        <f>SUM(E65:F65)</f>
        <v>160</v>
      </c>
    </row>
    <row r="66" spans="1:7" ht="15" customHeight="1">
      <c r="A66" s="46"/>
      <c r="B66" s="43" t="s">
        <v>70</v>
      </c>
      <c r="C66" s="44"/>
      <c r="D66" s="23">
        <v>111</v>
      </c>
      <c r="E66" s="21">
        <v>161</v>
      </c>
      <c r="F66" s="21">
        <v>149</v>
      </c>
      <c r="G66" s="7">
        <f>SUM(E66:F66)</f>
        <v>310</v>
      </c>
    </row>
    <row r="67" spans="1:7" ht="15" customHeight="1">
      <c r="A67" s="46"/>
      <c r="B67" s="43" t="s">
        <v>71</v>
      </c>
      <c r="C67" s="44"/>
      <c r="D67" s="23">
        <v>130</v>
      </c>
      <c r="E67" s="21">
        <v>203</v>
      </c>
      <c r="F67" s="21">
        <v>201</v>
      </c>
      <c r="G67" s="7">
        <f aca="true" t="shared" si="4" ref="G67:G91">SUM(E67:F67)</f>
        <v>404</v>
      </c>
    </row>
    <row r="68" spans="1:7" ht="15" customHeight="1">
      <c r="A68" s="46"/>
      <c r="B68" s="43" t="s">
        <v>72</v>
      </c>
      <c r="C68" s="44"/>
      <c r="D68" s="23">
        <v>191</v>
      </c>
      <c r="E68" s="21">
        <v>290</v>
      </c>
      <c r="F68" s="21">
        <v>252</v>
      </c>
      <c r="G68" s="7">
        <f t="shared" si="4"/>
        <v>542</v>
      </c>
    </row>
    <row r="69" spans="1:7" ht="15" customHeight="1">
      <c r="A69" s="46"/>
      <c r="B69" s="43" t="s">
        <v>73</v>
      </c>
      <c r="C69" s="44"/>
      <c r="D69" s="23">
        <v>152</v>
      </c>
      <c r="E69" s="21">
        <v>227</v>
      </c>
      <c r="F69" s="21">
        <v>218</v>
      </c>
      <c r="G69" s="7">
        <f t="shared" si="4"/>
        <v>445</v>
      </c>
    </row>
    <row r="70" spans="1:7" ht="15" customHeight="1">
      <c r="A70" s="46"/>
      <c r="B70" s="43" t="s">
        <v>74</v>
      </c>
      <c r="C70" s="44"/>
      <c r="D70" s="23">
        <v>127</v>
      </c>
      <c r="E70" s="21">
        <v>155</v>
      </c>
      <c r="F70" s="21">
        <v>151</v>
      </c>
      <c r="G70" s="7">
        <f t="shared" si="4"/>
        <v>306</v>
      </c>
    </row>
    <row r="71" spans="1:7" ht="15" customHeight="1">
      <c r="A71" s="46"/>
      <c r="B71" s="43" t="s">
        <v>75</v>
      </c>
      <c r="C71" s="44"/>
      <c r="D71" s="23">
        <v>151</v>
      </c>
      <c r="E71" s="21">
        <v>238</v>
      </c>
      <c r="F71" s="21">
        <v>203</v>
      </c>
      <c r="G71" s="7">
        <f t="shared" si="4"/>
        <v>441</v>
      </c>
    </row>
    <row r="72" spans="1:7" ht="15" customHeight="1">
      <c r="A72" s="46"/>
      <c r="B72" s="43" t="s">
        <v>76</v>
      </c>
      <c r="C72" s="44"/>
      <c r="D72" s="23">
        <v>170</v>
      </c>
      <c r="E72" s="21">
        <v>274</v>
      </c>
      <c r="F72" s="21">
        <v>278</v>
      </c>
      <c r="G72" s="7">
        <f t="shared" si="4"/>
        <v>552</v>
      </c>
    </row>
    <row r="73" spans="1:7" ht="15" customHeight="1">
      <c r="A73" s="46"/>
      <c r="B73" s="43" t="s">
        <v>77</v>
      </c>
      <c r="C73" s="44"/>
      <c r="D73" s="23">
        <v>212</v>
      </c>
      <c r="E73" s="21">
        <v>342</v>
      </c>
      <c r="F73" s="21">
        <v>312</v>
      </c>
      <c r="G73" s="7">
        <f t="shared" si="4"/>
        <v>654</v>
      </c>
    </row>
    <row r="74" spans="1:7" ht="15" customHeight="1">
      <c r="A74" s="46"/>
      <c r="B74" s="43" t="s">
        <v>78</v>
      </c>
      <c r="C74" s="44"/>
      <c r="D74" s="23">
        <v>218</v>
      </c>
      <c r="E74" s="21">
        <v>301</v>
      </c>
      <c r="F74" s="21">
        <v>331</v>
      </c>
      <c r="G74" s="7">
        <f t="shared" si="4"/>
        <v>632</v>
      </c>
    </row>
    <row r="75" spans="1:7" ht="15" customHeight="1">
      <c r="A75" s="46"/>
      <c r="B75" s="43" t="s">
        <v>79</v>
      </c>
      <c r="C75" s="44"/>
      <c r="D75" s="23">
        <v>100</v>
      </c>
      <c r="E75" s="21">
        <v>161</v>
      </c>
      <c r="F75" s="21">
        <v>148</v>
      </c>
      <c r="G75" s="7">
        <f t="shared" si="4"/>
        <v>309</v>
      </c>
    </row>
    <row r="76" spans="1:7" ht="15" customHeight="1">
      <c r="A76" s="46"/>
      <c r="B76" s="43" t="s">
        <v>80</v>
      </c>
      <c r="C76" s="44"/>
      <c r="D76" s="23">
        <v>59</v>
      </c>
      <c r="E76" s="21">
        <v>100</v>
      </c>
      <c r="F76" s="21">
        <v>83</v>
      </c>
      <c r="G76" s="7">
        <f t="shared" si="4"/>
        <v>183</v>
      </c>
    </row>
    <row r="77" spans="1:7" ht="15" customHeight="1">
      <c r="A77" s="46"/>
      <c r="B77" s="43" t="s">
        <v>81</v>
      </c>
      <c r="C77" s="44"/>
      <c r="D77" s="23">
        <v>130</v>
      </c>
      <c r="E77" s="21">
        <v>189</v>
      </c>
      <c r="F77" s="21">
        <v>190</v>
      </c>
      <c r="G77" s="7">
        <f t="shared" si="4"/>
        <v>379</v>
      </c>
    </row>
    <row r="78" spans="1:7" ht="15" customHeight="1">
      <c r="A78" s="46"/>
      <c r="B78" s="43" t="s">
        <v>82</v>
      </c>
      <c r="C78" s="44"/>
      <c r="D78" s="23">
        <v>344</v>
      </c>
      <c r="E78" s="21">
        <v>501</v>
      </c>
      <c r="F78" s="21">
        <v>534</v>
      </c>
      <c r="G78" s="7">
        <f t="shared" si="4"/>
        <v>1035</v>
      </c>
    </row>
    <row r="79" spans="1:7" ht="15" customHeight="1">
      <c r="A79" s="46"/>
      <c r="B79" s="43" t="s">
        <v>83</v>
      </c>
      <c r="C79" s="44"/>
      <c r="D79" s="23">
        <v>695</v>
      </c>
      <c r="E79" s="21">
        <v>978</v>
      </c>
      <c r="F79" s="21">
        <v>1013</v>
      </c>
      <c r="G79" s="7">
        <f t="shared" si="4"/>
        <v>1991</v>
      </c>
    </row>
    <row r="80" spans="1:7" ht="15" customHeight="1">
      <c r="A80" s="46"/>
      <c r="B80" s="43" t="s">
        <v>84</v>
      </c>
      <c r="C80" s="44"/>
      <c r="D80" s="23">
        <v>227</v>
      </c>
      <c r="E80" s="21">
        <v>353</v>
      </c>
      <c r="F80" s="21">
        <v>334</v>
      </c>
      <c r="G80" s="7">
        <f t="shared" si="4"/>
        <v>687</v>
      </c>
    </row>
    <row r="81" spans="1:7" ht="15" customHeight="1">
      <c r="A81" s="46"/>
      <c r="B81" s="43" t="s">
        <v>85</v>
      </c>
      <c r="C81" s="44"/>
      <c r="D81" s="23">
        <v>145</v>
      </c>
      <c r="E81" s="21">
        <v>203</v>
      </c>
      <c r="F81" s="21">
        <v>198</v>
      </c>
      <c r="G81" s="7">
        <f t="shared" si="4"/>
        <v>401</v>
      </c>
    </row>
    <row r="82" spans="1:7" ht="15" customHeight="1">
      <c r="A82" s="46"/>
      <c r="B82" s="43" t="s">
        <v>86</v>
      </c>
      <c r="C82" s="44"/>
      <c r="D82" s="23">
        <v>282</v>
      </c>
      <c r="E82" s="21">
        <v>420</v>
      </c>
      <c r="F82" s="21">
        <v>394</v>
      </c>
      <c r="G82" s="7">
        <f t="shared" si="4"/>
        <v>814</v>
      </c>
    </row>
    <row r="83" spans="1:7" ht="15" customHeight="1">
      <c r="A83" s="46"/>
      <c r="B83" s="43" t="s">
        <v>87</v>
      </c>
      <c r="C83" s="44"/>
      <c r="D83" s="23">
        <v>111</v>
      </c>
      <c r="E83" s="21">
        <v>184</v>
      </c>
      <c r="F83" s="21">
        <v>163</v>
      </c>
      <c r="G83" s="7">
        <f t="shared" si="4"/>
        <v>347</v>
      </c>
    </row>
    <row r="84" spans="1:7" ht="15" customHeight="1">
      <c r="A84" s="46"/>
      <c r="B84" s="43" t="s">
        <v>88</v>
      </c>
      <c r="C84" s="44"/>
      <c r="D84" s="23">
        <v>83</v>
      </c>
      <c r="E84" s="21">
        <v>123</v>
      </c>
      <c r="F84" s="21">
        <v>124</v>
      </c>
      <c r="G84" s="7">
        <f t="shared" si="4"/>
        <v>247</v>
      </c>
    </row>
    <row r="85" spans="1:7" ht="15" customHeight="1">
      <c r="A85" s="46"/>
      <c r="B85" s="43" t="s">
        <v>89</v>
      </c>
      <c r="C85" s="44"/>
      <c r="D85" s="23">
        <v>123</v>
      </c>
      <c r="E85" s="21">
        <v>180</v>
      </c>
      <c r="F85" s="21">
        <v>206</v>
      </c>
      <c r="G85" s="7">
        <f t="shared" si="4"/>
        <v>386</v>
      </c>
    </row>
    <row r="86" spans="1:7" ht="15" customHeight="1">
      <c r="A86" s="46"/>
      <c r="B86" s="43" t="s">
        <v>90</v>
      </c>
      <c r="C86" s="44"/>
      <c r="D86" s="23">
        <v>70</v>
      </c>
      <c r="E86" s="21">
        <v>109</v>
      </c>
      <c r="F86" s="21">
        <v>119</v>
      </c>
      <c r="G86" s="7">
        <f t="shared" si="4"/>
        <v>228</v>
      </c>
    </row>
    <row r="87" spans="1:7" ht="15" customHeight="1">
      <c r="A87" s="46"/>
      <c r="B87" s="43" t="s">
        <v>91</v>
      </c>
      <c r="C87" s="44"/>
      <c r="D87" s="23">
        <v>165</v>
      </c>
      <c r="E87" s="21">
        <v>320</v>
      </c>
      <c r="F87" s="21">
        <v>308</v>
      </c>
      <c r="G87" s="7">
        <f t="shared" si="4"/>
        <v>628</v>
      </c>
    </row>
    <row r="88" spans="1:7" ht="15" customHeight="1">
      <c r="A88" s="46"/>
      <c r="B88" s="43" t="s">
        <v>92</v>
      </c>
      <c r="C88" s="44"/>
      <c r="D88" s="23">
        <v>116</v>
      </c>
      <c r="E88" s="21">
        <v>210</v>
      </c>
      <c r="F88" s="21">
        <v>213</v>
      </c>
      <c r="G88" s="7">
        <f t="shared" si="4"/>
        <v>423</v>
      </c>
    </row>
    <row r="89" spans="1:7" ht="15" customHeight="1">
      <c r="A89" s="46"/>
      <c r="B89" s="43" t="s">
        <v>93</v>
      </c>
      <c r="C89" s="44"/>
      <c r="D89" s="23">
        <v>57</v>
      </c>
      <c r="E89" s="21">
        <v>27</v>
      </c>
      <c r="F89" s="21">
        <v>30</v>
      </c>
      <c r="G89" s="7">
        <f t="shared" si="4"/>
        <v>57</v>
      </c>
    </row>
    <row r="90" spans="1:7" ht="15" customHeight="1">
      <c r="A90" s="46"/>
      <c r="B90" s="43" t="s">
        <v>94</v>
      </c>
      <c r="C90" s="44"/>
      <c r="D90" s="23">
        <v>101</v>
      </c>
      <c r="E90" s="21">
        <v>31</v>
      </c>
      <c r="F90" s="21">
        <v>70</v>
      </c>
      <c r="G90" s="7">
        <f t="shared" si="4"/>
        <v>101</v>
      </c>
    </row>
    <row r="91" spans="1:7" ht="15" customHeight="1">
      <c r="A91" s="46"/>
      <c r="B91" s="43" t="s">
        <v>95</v>
      </c>
      <c r="C91" s="44"/>
      <c r="D91" s="23">
        <v>53</v>
      </c>
      <c r="E91" s="21">
        <v>31</v>
      </c>
      <c r="F91" s="21">
        <v>22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4383</v>
      </c>
      <c r="E92" s="11">
        <f>SUM(E65:E91)</f>
        <v>6395</v>
      </c>
      <c r="F92" s="11">
        <f>SUM(F65:F91)</f>
        <v>6320</v>
      </c>
      <c r="G92" s="11">
        <f>SUM(G65:G91)</f>
        <v>12715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14767</v>
      </c>
      <c r="E93" s="13">
        <f>SUM(E6:E26,E28:E44,E46:E63,E65:E91)</f>
        <v>20717</v>
      </c>
      <c r="F93" s="13">
        <f>SUM(F6:F26,F28:F44,F46:F63,F65:F91)</f>
        <v>20313</v>
      </c>
      <c r="G93" s="13">
        <f>SUM(G6:G26,G28:G44,G46:G63,G65:G91)</f>
        <v>41030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spans="2:7" ht="15" customHeight="1">
      <c r="B97" s="33" t="s">
        <v>112</v>
      </c>
      <c r="C97" s="33"/>
      <c r="D97" s="33"/>
      <c r="E97" s="33"/>
      <c r="F97" s="33"/>
      <c r="G97" s="33"/>
    </row>
    <row r="98" spans="2:7" ht="15" customHeight="1">
      <c r="B98" s="34"/>
      <c r="C98" s="34"/>
      <c r="D98" s="34"/>
      <c r="E98" s="34"/>
      <c r="F98" s="34"/>
      <c r="G98" s="34"/>
    </row>
    <row r="99" spans="1:7" ht="15" customHeight="1">
      <c r="A99" s="14"/>
      <c r="B99" s="35" t="s">
        <v>99</v>
      </c>
      <c r="C99" s="36"/>
      <c r="D99" s="37"/>
      <c r="E99" s="15" t="s">
        <v>4</v>
      </c>
      <c r="F99" s="15" t="s">
        <v>5</v>
      </c>
      <c r="G99" s="15" t="s">
        <v>6</v>
      </c>
    </row>
    <row r="100" spans="1:7" ht="15" customHeight="1">
      <c r="A100" s="16"/>
      <c r="B100" s="38" t="s">
        <v>100</v>
      </c>
      <c r="C100" s="38"/>
      <c r="D100" s="17">
        <v>38</v>
      </c>
      <c r="E100" s="39"/>
      <c r="F100" s="39"/>
      <c r="G100" s="39"/>
    </row>
    <row r="101" spans="1:7" ht="15" customHeight="1" thickBot="1">
      <c r="A101" s="16"/>
      <c r="B101" s="41" t="s">
        <v>101</v>
      </c>
      <c r="C101" s="41"/>
      <c r="D101" s="18">
        <v>59</v>
      </c>
      <c r="E101" s="42"/>
      <c r="F101" s="42"/>
      <c r="G101" s="40"/>
    </row>
    <row r="102" spans="1:7" ht="15" customHeight="1" thickBot="1" thickTop="1">
      <c r="A102" s="19"/>
      <c r="B102" s="29" t="s">
        <v>102</v>
      </c>
      <c r="C102" s="29"/>
      <c r="D102" s="19">
        <f>SUM(D100:D101)</f>
        <v>97</v>
      </c>
      <c r="E102" s="19">
        <v>48</v>
      </c>
      <c r="F102" s="19">
        <v>66</v>
      </c>
      <c r="G102" s="19">
        <f>SUM(E102:F102)</f>
        <v>114</v>
      </c>
    </row>
    <row r="103" ht="14.25" thickTop="1"/>
  </sheetData>
  <sheetProtection sheet="1"/>
  <mergeCells count="104"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2:C102"/>
    <mergeCell ref="B92:C92"/>
    <mergeCell ref="B93:C93"/>
    <mergeCell ref="B97:G98"/>
    <mergeCell ref="B99:D99"/>
    <mergeCell ref="B100:C100"/>
    <mergeCell ref="E100:E101"/>
    <mergeCell ref="F100:F101"/>
    <mergeCell ref="G100:G101"/>
    <mergeCell ref="B101:C101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130" zoomScaleNormal="130" zoomScaleSheetLayoutView="130" workbookViewId="0" topLeftCell="A28">
      <selection activeCell="F15" sqref="F15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113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60" t="s">
        <v>114</v>
      </c>
      <c r="F4" s="60"/>
      <c r="G4" s="60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481-D25</f>
        <v>424</v>
      </c>
      <c r="E6" s="21">
        <f>692-E25</f>
        <v>598</v>
      </c>
      <c r="F6" s="21">
        <v>591</v>
      </c>
      <c r="G6" s="7">
        <f>SUM(E6:F6)</f>
        <v>1189</v>
      </c>
    </row>
    <row r="7" spans="1:7" ht="15" customHeight="1">
      <c r="A7" s="46"/>
      <c r="B7" s="43" t="s">
        <v>9</v>
      </c>
      <c r="C7" s="44"/>
      <c r="D7" s="21">
        <v>138</v>
      </c>
      <c r="E7" s="21">
        <v>177</v>
      </c>
      <c r="F7" s="21">
        <v>188</v>
      </c>
      <c r="G7" s="7">
        <f>SUM(E7:F7)</f>
        <v>365</v>
      </c>
    </row>
    <row r="8" spans="1:7" ht="15" customHeight="1">
      <c r="A8" s="46"/>
      <c r="B8" s="43" t="s">
        <v>10</v>
      </c>
      <c r="C8" s="44"/>
      <c r="D8" s="21">
        <v>91</v>
      </c>
      <c r="E8" s="21">
        <v>117</v>
      </c>
      <c r="F8" s="21">
        <v>117</v>
      </c>
      <c r="G8" s="7">
        <f aca="true" t="shared" si="0" ref="G8:G13">SUM(E8:F8)</f>
        <v>234</v>
      </c>
    </row>
    <row r="9" spans="1:7" ht="15" customHeight="1">
      <c r="A9" s="46"/>
      <c r="B9" s="43" t="s">
        <v>11</v>
      </c>
      <c r="C9" s="44"/>
      <c r="D9" s="7">
        <v>324</v>
      </c>
      <c r="E9" s="21">
        <v>415</v>
      </c>
      <c r="F9" s="21">
        <v>457</v>
      </c>
      <c r="G9" s="7">
        <f t="shared" si="0"/>
        <v>872</v>
      </c>
    </row>
    <row r="10" spans="1:7" ht="15" customHeight="1">
      <c r="A10" s="46"/>
      <c r="B10" s="43" t="s">
        <v>12</v>
      </c>
      <c r="C10" s="44"/>
      <c r="D10" s="21">
        <v>90</v>
      </c>
      <c r="E10" s="21">
        <v>117</v>
      </c>
      <c r="F10" s="21">
        <v>112</v>
      </c>
      <c r="G10" s="7">
        <f t="shared" si="0"/>
        <v>229</v>
      </c>
    </row>
    <row r="11" spans="1:7" ht="15" customHeight="1">
      <c r="A11" s="46"/>
      <c r="B11" s="43" t="s">
        <v>13</v>
      </c>
      <c r="C11" s="44"/>
      <c r="D11" s="21">
        <v>80</v>
      </c>
      <c r="E11" s="21">
        <v>109</v>
      </c>
      <c r="F11" s="21">
        <v>100</v>
      </c>
      <c r="G11" s="7">
        <f t="shared" si="0"/>
        <v>209</v>
      </c>
    </row>
    <row r="12" spans="1:7" ht="15" customHeight="1">
      <c r="A12" s="46"/>
      <c r="B12" s="43" t="s">
        <v>14</v>
      </c>
      <c r="C12" s="44"/>
      <c r="D12" s="21">
        <v>77</v>
      </c>
      <c r="E12" s="21">
        <v>112</v>
      </c>
      <c r="F12" s="21">
        <v>116</v>
      </c>
      <c r="G12" s="7">
        <f t="shared" si="0"/>
        <v>228</v>
      </c>
    </row>
    <row r="13" spans="1:7" ht="15" customHeight="1">
      <c r="A13" s="46"/>
      <c r="B13" s="43" t="s">
        <v>15</v>
      </c>
      <c r="C13" s="44"/>
      <c r="D13" s="21">
        <v>337</v>
      </c>
      <c r="E13" s="21">
        <v>478</v>
      </c>
      <c r="F13" s="21">
        <v>481</v>
      </c>
      <c r="G13" s="7">
        <f t="shared" si="0"/>
        <v>959</v>
      </c>
    </row>
    <row r="14" spans="1:7" ht="15" customHeight="1">
      <c r="A14" s="46"/>
      <c r="B14" s="43" t="s">
        <v>16</v>
      </c>
      <c r="C14" s="44"/>
      <c r="D14" s="21">
        <v>176</v>
      </c>
      <c r="E14" s="21">
        <v>283</v>
      </c>
      <c r="F14" s="21">
        <v>247</v>
      </c>
      <c r="G14" s="7">
        <f aca="true" t="shared" si="1" ref="G14:G26">SUM(E14:F14)</f>
        <v>530</v>
      </c>
    </row>
    <row r="15" spans="1:7" ht="15" customHeight="1">
      <c r="A15" s="46"/>
      <c r="B15" s="43" t="s">
        <v>17</v>
      </c>
      <c r="C15" s="44"/>
      <c r="D15" s="21">
        <v>225</v>
      </c>
      <c r="E15" s="21">
        <v>298</v>
      </c>
      <c r="F15" s="21">
        <v>289</v>
      </c>
      <c r="G15" s="7">
        <f t="shared" si="1"/>
        <v>587</v>
      </c>
    </row>
    <row r="16" spans="1:7" ht="15" customHeight="1">
      <c r="A16" s="46"/>
      <c r="B16" s="43" t="s">
        <v>18</v>
      </c>
      <c r="C16" s="44"/>
      <c r="D16" s="21">
        <v>152</v>
      </c>
      <c r="E16" s="21">
        <v>232</v>
      </c>
      <c r="F16" s="21">
        <v>219</v>
      </c>
      <c r="G16" s="7">
        <f t="shared" si="1"/>
        <v>451</v>
      </c>
    </row>
    <row r="17" spans="1:7" ht="15" customHeight="1">
      <c r="A17" s="46"/>
      <c r="B17" s="43" t="s">
        <v>19</v>
      </c>
      <c r="C17" s="44"/>
      <c r="D17" s="21">
        <v>160</v>
      </c>
      <c r="E17" s="21">
        <v>215</v>
      </c>
      <c r="F17" s="21">
        <v>246</v>
      </c>
      <c r="G17" s="7">
        <f t="shared" si="1"/>
        <v>461</v>
      </c>
    </row>
    <row r="18" spans="1:7" ht="15" customHeight="1">
      <c r="A18" s="46"/>
      <c r="B18" s="43" t="s">
        <v>20</v>
      </c>
      <c r="C18" s="44"/>
      <c r="D18" s="21">
        <v>250</v>
      </c>
      <c r="E18" s="21">
        <v>298</v>
      </c>
      <c r="F18" s="21">
        <v>283</v>
      </c>
      <c r="G18" s="7">
        <f t="shared" si="1"/>
        <v>581</v>
      </c>
    </row>
    <row r="19" spans="1:7" ht="15" customHeight="1">
      <c r="A19" s="46"/>
      <c r="B19" s="43" t="s">
        <v>21</v>
      </c>
      <c r="C19" s="44"/>
      <c r="D19" s="21">
        <v>192</v>
      </c>
      <c r="E19" s="21">
        <v>279</v>
      </c>
      <c r="F19" s="21">
        <v>265</v>
      </c>
      <c r="G19" s="7">
        <f t="shared" si="1"/>
        <v>544</v>
      </c>
    </row>
    <row r="20" spans="1:7" ht="15" customHeight="1">
      <c r="A20" s="46"/>
      <c r="B20" s="43" t="s">
        <v>22</v>
      </c>
      <c r="C20" s="44"/>
      <c r="D20" s="7">
        <f>202-D26</f>
        <v>92</v>
      </c>
      <c r="E20" s="7">
        <f>159-E26</f>
        <v>128</v>
      </c>
      <c r="F20" s="7">
        <f>202-F26</f>
        <v>123</v>
      </c>
      <c r="G20" s="7">
        <f t="shared" si="1"/>
        <v>251</v>
      </c>
    </row>
    <row r="21" spans="1:7" ht="15" customHeight="1">
      <c r="A21" s="46"/>
      <c r="B21" s="43" t="s">
        <v>23</v>
      </c>
      <c r="C21" s="44"/>
      <c r="D21" s="21">
        <v>501</v>
      </c>
      <c r="E21" s="21">
        <v>779</v>
      </c>
      <c r="F21" s="21">
        <v>771</v>
      </c>
      <c r="G21" s="7">
        <f t="shared" si="1"/>
        <v>1550</v>
      </c>
    </row>
    <row r="22" spans="1:7" ht="15" customHeight="1">
      <c r="A22" s="46"/>
      <c r="B22" s="43" t="s">
        <v>24</v>
      </c>
      <c r="C22" s="44"/>
      <c r="D22" s="21">
        <v>355</v>
      </c>
      <c r="E22" s="21">
        <v>529</v>
      </c>
      <c r="F22" s="21">
        <v>566</v>
      </c>
      <c r="G22" s="7">
        <f t="shared" si="1"/>
        <v>1095</v>
      </c>
    </row>
    <row r="23" spans="1:7" ht="15" customHeight="1">
      <c r="A23" s="46"/>
      <c r="B23" s="43" t="s">
        <v>25</v>
      </c>
      <c r="C23" s="44"/>
      <c r="D23" s="21">
        <v>401</v>
      </c>
      <c r="E23" s="21">
        <v>580</v>
      </c>
      <c r="F23" s="21">
        <v>520</v>
      </c>
      <c r="G23" s="7">
        <f t="shared" si="1"/>
        <v>1100</v>
      </c>
    </row>
    <row r="24" spans="1:8" ht="15" customHeight="1">
      <c r="A24" s="46"/>
      <c r="B24" s="43" t="s">
        <v>26</v>
      </c>
      <c r="C24" s="44"/>
      <c r="D24" s="21">
        <v>43</v>
      </c>
      <c r="E24" s="21">
        <v>60</v>
      </c>
      <c r="F24" s="21">
        <v>65</v>
      </c>
      <c r="G24" s="7">
        <f t="shared" si="1"/>
        <v>125</v>
      </c>
      <c r="H24" s="2"/>
    </row>
    <row r="25" spans="1:8" ht="15" customHeight="1">
      <c r="A25" s="46"/>
      <c r="B25" s="25" t="s">
        <v>103</v>
      </c>
      <c r="C25" s="26"/>
      <c r="D25" s="8">
        <v>57</v>
      </c>
      <c r="E25" s="27">
        <v>94</v>
      </c>
      <c r="F25" s="27">
        <v>118</v>
      </c>
      <c r="G25" s="7">
        <f t="shared" si="1"/>
        <v>212</v>
      </c>
      <c r="H25" s="2"/>
    </row>
    <row r="26" spans="1:8" ht="15" customHeight="1">
      <c r="A26" s="46"/>
      <c r="B26" s="43" t="s">
        <v>27</v>
      </c>
      <c r="C26" s="44"/>
      <c r="D26" s="8">
        <v>110</v>
      </c>
      <c r="E26" s="8">
        <v>31</v>
      </c>
      <c r="F26" s="8">
        <v>79</v>
      </c>
      <c r="G26" s="8">
        <f t="shared" si="1"/>
        <v>110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4275</v>
      </c>
      <c r="E27" s="9">
        <f>SUM(E6:E26)</f>
        <v>5929</v>
      </c>
      <c r="F27" s="9">
        <f>SUM(F6:F26)</f>
        <v>5953</v>
      </c>
      <c r="G27" s="9">
        <f>SUM(G6:G26)</f>
        <v>11882</v>
      </c>
    </row>
    <row r="28" spans="1:7" ht="15" customHeight="1" thickTop="1">
      <c r="A28" s="45" t="s">
        <v>29</v>
      </c>
      <c r="B28" s="48" t="s">
        <v>30</v>
      </c>
      <c r="C28" s="49"/>
      <c r="D28" s="22">
        <v>265</v>
      </c>
      <c r="E28" s="22">
        <v>406</v>
      </c>
      <c r="F28" s="22">
        <v>361</v>
      </c>
      <c r="G28" s="10">
        <f>SUM(E28:F28)</f>
        <v>767</v>
      </c>
    </row>
    <row r="29" spans="1:7" ht="15" customHeight="1">
      <c r="A29" s="46"/>
      <c r="B29" s="43" t="s">
        <v>31</v>
      </c>
      <c r="C29" s="44"/>
      <c r="D29" s="21">
        <v>105</v>
      </c>
      <c r="E29" s="21">
        <v>138</v>
      </c>
      <c r="F29" s="21">
        <v>127</v>
      </c>
      <c r="G29" s="7">
        <f>SUM(E29:F29)</f>
        <v>265</v>
      </c>
    </row>
    <row r="30" spans="1:7" ht="15" customHeight="1">
      <c r="A30" s="46"/>
      <c r="B30" s="43" t="s">
        <v>32</v>
      </c>
      <c r="C30" s="44"/>
      <c r="D30" s="21">
        <v>75</v>
      </c>
      <c r="E30" s="21">
        <v>110</v>
      </c>
      <c r="F30" s="21">
        <v>92</v>
      </c>
      <c r="G30" s="7">
        <f aca="true" t="shared" si="2" ref="G30:G44">SUM(E30:F30)</f>
        <v>202</v>
      </c>
    </row>
    <row r="31" spans="1:7" ht="15" customHeight="1">
      <c r="A31" s="46"/>
      <c r="B31" s="43" t="s">
        <v>33</v>
      </c>
      <c r="C31" s="44"/>
      <c r="D31" s="21">
        <v>227</v>
      </c>
      <c r="E31" s="21">
        <v>335</v>
      </c>
      <c r="F31" s="21">
        <v>289</v>
      </c>
      <c r="G31" s="7">
        <f t="shared" si="2"/>
        <v>624</v>
      </c>
    </row>
    <row r="32" spans="1:7" ht="15" customHeight="1">
      <c r="A32" s="46"/>
      <c r="B32" s="43" t="s">
        <v>34</v>
      </c>
      <c r="C32" s="44"/>
      <c r="D32" s="21">
        <v>52</v>
      </c>
      <c r="E32" s="21">
        <v>61</v>
      </c>
      <c r="F32" s="21">
        <v>56</v>
      </c>
      <c r="G32" s="7">
        <f t="shared" si="2"/>
        <v>117</v>
      </c>
    </row>
    <row r="33" spans="1:7" ht="15" customHeight="1">
      <c r="A33" s="46"/>
      <c r="B33" s="43" t="s">
        <v>35</v>
      </c>
      <c r="C33" s="44"/>
      <c r="D33" s="21">
        <v>134</v>
      </c>
      <c r="E33" s="21">
        <v>184</v>
      </c>
      <c r="F33" s="21">
        <v>172</v>
      </c>
      <c r="G33" s="7">
        <f t="shared" si="2"/>
        <v>356</v>
      </c>
    </row>
    <row r="34" spans="1:7" ht="15" customHeight="1">
      <c r="A34" s="46"/>
      <c r="B34" s="43" t="s">
        <v>36</v>
      </c>
      <c r="C34" s="44"/>
      <c r="D34" s="21">
        <v>219</v>
      </c>
      <c r="E34" s="21">
        <v>299</v>
      </c>
      <c r="F34" s="21">
        <v>284</v>
      </c>
      <c r="G34" s="7">
        <f t="shared" si="2"/>
        <v>583</v>
      </c>
    </row>
    <row r="35" spans="1:7" ht="15" customHeight="1">
      <c r="A35" s="46"/>
      <c r="B35" s="43" t="s">
        <v>37</v>
      </c>
      <c r="C35" s="44"/>
      <c r="D35" s="21">
        <v>248</v>
      </c>
      <c r="E35" s="21">
        <v>351</v>
      </c>
      <c r="F35" s="21">
        <v>333</v>
      </c>
      <c r="G35" s="7">
        <f t="shared" si="2"/>
        <v>684</v>
      </c>
    </row>
    <row r="36" spans="1:7" ht="15" customHeight="1">
      <c r="A36" s="46"/>
      <c r="B36" s="43" t="s">
        <v>38</v>
      </c>
      <c r="C36" s="44"/>
      <c r="D36" s="21">
        <v>184</v>
      </c>
      <c r="E36" s="21">
        <v>241</v>
      </c>
      <c r="F36" s="21">
        <v>250</v>
      </c>
      <c r="G36" s="7">
        <f t="shared" si="2"/>
        <v>491</v>
      </c>
    </row>
    <row r="37" spans="1:7" ht="15" customHeight="1">
      <c r="A37" s="46"/>
      <c r="B37" s="43" t="s">
        <v>39</v>
      </c>
      <c r="C37" s="44"/>
      <c r="D37" s="21">
        <v>169</v>
      </c>
      <c r="E37" s="21">
        <v>269</v>
      </c>
      <c r="F37" s="21">
        <v>250</v>
      </c>
      <c r="G37" s="7">
        <f t="shared" si="2"/>
        <v>519</v>
      </c>
    </row>
    <row r="38" spans="1:7" ht="15" customHeight="1">
      <c r="A38" s="46"/>
      <c r="B38" s="43" t="s">
        <v>40</v>
      </c>
      <c r="C38" s="44"/>
      <c r="D38" s="21">
        <v>148</v>
      </c>
      <c r="E38" s="21">
        <v>142</v>
      </c>
      <c r="F38" s="21">
        <v>132</v>
      </c>
      <c r="G38" s="7">
        <f t="shared" si="2"/>
        <v>274</v>
      </c>
    </row>
    <row r="39" spans="1:7" ht="15" customHeight="1">
      <c r="A39" s="46"/>
      <c r="B39" s="43" t="s">
        <v>41</v>
      </c>
      <c r="C39" s="44"/>
      <c r="D39" s="21">
        <v>35</v>
      </c>
      <c r="E39" s="21">
        <v>39</v>
      </c>
      <c r="F39" s="21">
        <v>21</v>
      </c>
      <c r="G39" s="7">
        <f t="shared" si="2"/>
        <v>60</v>
      </c>
    </row>
    <row r="40" spans="1:7" ht="15" customHeight="1">
      <c r="A40" s="46"/>
      <c r="B40" s="43" t="s">
        <v>42</v>
      </c>
      <c r="C40" s="44"/>
      <c r="D40" s="21">
        <v>23</v>
      </c>
      <c r="E40" s="21">
        <v>22</v>
      </c>
      <c r="F40" s="21">
        <v>1</v>
      </c>
      <c r="G40" s="7">
        <f t="shared" si="2"/>
        <v>23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21">
        <v>69</v>
      </c>
      <c r="E42" s="21">
        <v>20</v>
      </c>
      <c r="F42" s="21">
        <v>49</v>
      </c>
      <c r="G42" s="7">
        <f t="shared" si="2"/>
        <v>69</v>
      </c>
    </row>
    <row r="43" spans="1:7" ht="15" customHeight="1">
      <c r="A43" s="46"/>
      <c r="B43" s="43" t="s">
        <v>45</v>
      </c>
      <c r="C43" s="44"/>
      <c r="D43" s="21">
        <v>54</v>
      </c>
      <c r="E43" s="21">
        <v>89</v>
      </c>
      <c r="F43" s="21">
        <v>95</v>
      </c>
      <c r="G43" s="7">
        <f t="shared" si="2"/>
        <v>184</v>
      </c>
    </row>
    <row r="44" spans="1:7" ht="15" customHeight="1">
      <c r="A44" s="46"/>
      <c r="B44" s="43" t="s">
        <v>46</v>
      </c>
      <c r="C44" s="44"/>
      <c r="D44" s="21">
        <v>51</v>
      </c>
      <c r="E44" s="21">
        <v>72</v>
      </c>
      <c r="F44" s="21">
        <v>63</v>
      </c>
      <c r="G44" s="7">
        <f t="shared" si="2"/>
        <v>135</v>
      </c>
    </row>
    <row r="45" spans="1:7" ht="15" customHeight="1" thickBot="1">
      <c r="A45" s="47"/>
      <c r="B45" s="30" t="s">
        <v>47</v>
      </c>
      <c r="C45" s="30"/>
      <c r="D45" s="11">
        <f>SUM(D28:D44)</f>
        <v>2058</v>
      </c>
      <c r="E45" s="11">
        <f>SUM(E28:E44)</f>
        <v>2778</v>
      </c>
      <c r="F45" s="11">
        <f>SUM(F28:F44)</f>
        <v>2575</v>
      </c>
      <c r="G45" s="11">
        <f>SUM(G28:G44)</f>
        <v>5353</v>
      </c>
    </row>
    <row r="46" spans="1:7" ht="15" customHeight="1" thickTop="1">
      <c r="A46" s="45" t="s">
        <v>48</v>
      </c>
      <c r="B46" s="51" t="s">
        <v>49</v>
      </c>
      <c r="C46" s="51"/>
      <c r="D46" s="22">
        <v>1066</v>
      </c>
      <c r="E46" s="22">
        <v>1549</v>
      </c>
      <c r="F46" s="22">
        <v>1517</v>
      </c>
      <c r="G46" s="10">
        <f>SUM(E46:F46)</f>
        <v>3066</v>
      </c>
    </row>
    <row r="47" spans="1:7" ht="15" customHeight="1">
      <c r="A47" s="46"/>
      <c r="B47" s="50" t="s">
        <v>50</v>
      </c>
      <c r="C47" s="50"/>
      <c r="D47" s="7">
        <f>185-D63</f>
        <v>117</v>
      </c>
      <c r="E47" s="7">
        <f>159-E63</f>
        <v>145</v>
      </c>
      <c r="F47" s="7">
        <f>196-F63</f>
        <v>142</v>
      </c>
      <c r="G47" s="7">
        <f>SUM(E47:F47)</f>
        <v>287</v>
      </c>
    </row>
    <row r="48" spans="1:7" ht="15" customHeight="1">
      <c r="A48" s="46"/>
      <c r="B48" s="50" t="s">
        <v>51</v>
      </c>
      <c r="C48" s="50"/>
      <c r="D48" s="21">
        <v>324</v>
      </c>
      <c r="E48" s="21">
        <v>458</v>
      </c>
      <c r="F48" s="21">
        <v>436</v>
      </c>
      <c r="G48" s="7">
        <f aca="true" t="shared" si="3" ref="G48:G62">SUM(E48:F48)</f>
        <v>894</v>
      </c>
    </row>
    <row r="49" spans="1:7" ht="15" customHeight="1">
      <c r="A49" s="46"/>
      <c r="B49" s="50" t="s">
        <v>52</v>
      </c>
      <c r="C49" s="50"/>
      <c r="D49" s="21">
        <v>164</v>
      </c>
      <c r="E49" s="21">
        <v>247</v>
      </c>
      <c r="F49" s="21">
        <v>236</v>
      </c>
      <c r="G49" s="7">
        <f t="shared" si="3"/>
        <v>483</v>
      </c>
    </row>
    <row r="50" spans="1:7" ht="15" customHeight="1">
      <c r="A50" s="46"/>
      <c r="B50" s="50" t="s">
        <v>53</v>
      </c>
      <c r="C50" s="50"/>
      <c r="D50" s="21">
        <v>222</v>
      </c>
      <c r="E50" s="21">
        <v>306</v>
      </c>
      <c r="F50" s="21">
        <v>323</v>
      </c>
      <c r="G50" s="7">
        <f t="shared" si="3"/>
        <v>629</v>
      </c>
    </row>
    <row r="51" spans="1:7" ht="15" customHeight="1">
      <c r="A51" s="46"/>
      <c r="B51" s="50" t="s">
        <v>54</v>
      </c>
      <c r="C51" s="50"/>
      <c r="D51" s="21">
        <v>314</v>
      </c>
      <c r="E51" s="21">
        <v>463</v>
      </c>
      <c r="F51" s="21">
        <v>429</v>
      </c>
      <c r="G51" s="7">
        <f t="shared" si="3"/>
        <v>892</v>
      </c>
    </row>
    <row r="52" spans="1:7" ht="15" customHeight="1">
      <c r="A52" s="46"/>
      <c r="B52" s="50" t="s">
        <v>55</v>
      </c>
      <c r="C52" s="50"/>
      <c r="D52" s="21">
        <v>95</v>
      </c>
      <c r="E52" s="21">
        <v>136</v>
      </c>
      <c r="F52" s="21">
        <v>129</v>
      </c>
      <c r="G52" s="7">
        <f t="shared" si="3"/>
        <v>265</v>
      </c>
    </row>
    <row r="53" spans="1:7" ht="15" customHeight="1">
      <c r="A53" s="46"/>
      <c r="B53" s="50" t="s">
        <v>56</v>
      </c>
      <c r="C53" s="50"/>
      <c r="D53" s="21">
        <v>137</v>
      </c>
      <c r="E53" s="21">
        <v>173</v>
      </c>
      <c r="F53" s="21">
        <v>187</v>
      </c>
      <c r="G53" s="7">
        <f t="shared" si="3"/>
        <v>360</v>
      </c>
    </row>
    <row r="54" spans="1:7" ht="15" customHeight="1">
      <c r="A54" s="46"/>
      <c r="B54" s="50" t="s">
        <v>57</v>
      </c>
      <c r="C54" s="50"/>
      <c r="D54" s="21">
        <v>61</v>
      </c>
      <c r="E54" s="21">
        <v>91</v>
      </c>
      <c r="F54" s="21">
        <v>82</v>
      </c>
      <c r="G54" s="7">
        <f t="shared" si="3"/>
        <v>173</v>
      </c>
    </row>
    <row r="55" spans="1:7" ht="15" customHeight="1">
      <c r="A55" s="46"/>
      <c r="B55" s="50" t="s">
        <v>58</v>
      </c>
      <c r="C55" s="50"/>
      <c r="D55" s="21">
        <v>145</v>
      </c>
      <c r="E55" s="21">
        <v>206</v>
      </c>
      <c r="F55" s="21">
        <v>190</v>
      </c>
      <c r="G55" s="7">
        <f t="shared" si="3"/>
        <v>396</v>
      </c>
    </row>
    <row r="56" spans="1:7" ht="15" customHeight="1">
      <c r="A56" s="46"/>
      <c r="B56" s="50" t="s">
        <v>59</v>
      </c>
      <c r="C56" s="50"/>
      <c r="D56" s="21">
        <v>189</v>
      </c>
      <c r="E56" s="21">
        <v>262</v>
      </c>
      <c r="F56" s="21">
        <v>253</v>
      </c>
      <c r="G56" s="7">
        <f t="shared" si="3"/>
        <v>515</v>
      </c>
    </row>
    <row r="57" spans="1:7" ht="15" customHeight="1">
      <c r="A57" s="46"/>
      <c r="B57" s="50" t="s">
        <v>60</v>
      </c>
      <c r="C57" s="50"/>
      <c r="D57" s="21">
        <v>498</v>
      </c>
      <c r="E57" s="21">
        <v>652</v>
      </c>
      <c r="F57" s="21">
        <v>659</v>
      </c>
      <c r="G57" s="7">
        <f t="shared" si="3"/>
        <v>1311</v>
      </c>
    </row>
    <row r="58" spans="1:7" ht="15" customHeight="1">
      <c r="A58" s="46"/>
      <c r="B58" s="50" t="s">
        <v>61</v>
      </c>
      <c r="C58" s="50"/>
      <c r="D58" s="21">
        <v>316</v>
      </c>
      <c r="E58" s="21">
        <v>408</v>
      </c>
      <c r="F58" s="21">
        <v>367</v>
      </c>
      <c r="G58" s="7">
        <f t="shared" si="3"/>
        <v>775</v>
      </c>
    </row>
    <row r="59" spans="1:7" ht="15" customHeight="1">
      <c r="A59" s="46"/>
      <c r="B59" s="50" t="s">
        <v>62</v>
      </c>
      <c r="C59" s="50"/>
      <c r="D59" s="21">
        <v>158</v>
      </c>
      <c r="E59" s="21">
        <v>227</v>
      </c>
      <c r="F59" s="21">
        <v>252</v>
      </c>
      <c r="G59" s="7">
        <f t="shared" si="3"/>
        <v>479</v>
      </c>
    </row>
    <row r="60" spans="1:7" ht="15" customHeight="1">
      <c r="A60" s="46"/>
      <c r="B60" s="50" t="s">
        <v>63</v>
      </c>
      <c r="C60" s="50"/>
      <c r="D60" s="21">
        <v>95</v>
      </c>
      <c r="E60" s="21">
        <v>153</v>
      </c>
      <c r="F60" s="21">
        <v>161</v>
      </c>
      <c r="G60" s="7">
        <f t="shared" si="3"/>
        <v>314</v>
      </c>
    </row>
    <row r="61" spans="1:7" ht="15" customHeight="1">
      <c r="A61" s="46"/>
      <c r="B61" s="50" t="s">
        <v>64</v>
      </c>
      <c r="C61" s="50"/>
      <c r="D61" s="21">
        <v>55</v>
      </c>
      <c r="E61" s="21">
        <v>112</v>
      </c>
      <c r="F61" s="21">
        <v>102</v>
      </c>
      <c r="G61" s="7">
        <f t="shared" si="3"/>
        <v>214</v>
      </c>
    </row>
    <row r="62" spans="1:7" ht="15" customHeight="1">
      <c r="A62" s="46"/>
      <c r="B62" s="50" t="s">
        <v>65</v>
      </c>
      <c r="C62" s="50"/>
      <c r="D62" s="21">
        <v>72</v>
      </c>
      <c r="E62" s="21">
        <v>69</v>
      </c>
      <c r="F62" s="21">
        <v>3</v>
      </c>
      <c r="G62" s="7">
        <f t="shared" si="3"/>
        <v>72</v>
      </c>
    </row>
    <row r="63" spans="1:7" ht="15" customHeight="1">
      <c r="A63" s="46"/>
      <c r="B63" s="50" t="s">
        <v>66</v>
      </c>
      <c r="C63" s="50"/>
      <c r="D63" s="7">
        <v>68</v>
      </c>
      <c r="E63" s="7">
        <v>14</v>
      </c>
      <c r="F63" s="7">
        <v>54</v>
      </c>
      <c r="G63" s="7">
        <f>SUM(E63:F63)</f>
        <v>68</v>
      </c>
    </row>
    <row r="64" spans="1:7" ht="15" customHeight="1" thickBot="1">
      <c r="A64" s="47"/>
      <c r="B64" s="30" t="s">
        <v>67</v>
      </c>
      <c r="C64" s="30"/>
      <c r="D64" s="11">
        <f>SUM(D46:D63)</f>
        <v>4096</v>
      </c>
      <c r="E64" s="11">
        <f>SUM(E46:E63)</f>
        <v>5671</v>
      </c>
      <c r="F64" s="11">
        <f>SUM(F46:F63)</f>
        <v>5522</v>
      </c>
      <c r="G64" s="11">
        <f>SUM(G46:G63)</f>
        <v>11193</v>
      </c>
    </row>
    <row r="65" spans="1:7" ht="15" customHeight="1" thickTop="1">
      <c r="A65" s="45" t="s">
        <v>68</v>
      </c>
      <c r="B65" s="48" t="s">
        <v>69</v>
      </c>
      <c r="C65" s="49"/>
      <c r="D65" s="22">
        <v>59</v>
      </c>
      <c r="E65" s="22">
        <v>80</v>
      </c>
      <c r="F65" s="22">
        <v>73</v>
      </c>
      <c r="G65" s="10">
        <f>SUM(E65:F65)</f>
        <v>153</v>
      </c>
    </row>
    <row r="66" spans="1:7" ht="15" customHeight="1">
      <c r="A66" s="46"/>
      <c r="B66" s="43" t="s">
        <v>70</v>
      </c>
      <c r="C66" s="44"/>
      <c r="D66" s="21">
        <v>112</v>
      </c>
      <c r="E66" s="21">
        <v>162</v>
      </c>
      <c r="F66" s="21">
        <v>150</v>
      </c>
      <c r="G66" s="7">
        <f>SUM(E66:F66)</f>
        <v>312</v>
      </c>
    </row>
    <row r="67" spans="1:7" ht="15" customHeight="1">
      <c r="A67" s="46"/>
      <c r="B67" s="43" t="s">
        <v>71</v>
      </c>
      <c r="C67" s="44"/>
      <c r="D67" s="21">
        <v>133</v>
      </c>
      <c r="E67" s="21">
        <v>205</v>
      </c>
      <c r="F67" s="21">
        <v>203</v>
      </c>
      <c r="G67" s="7">
        <f aca="true" t="shared" si="4" ref="G67:G91">SUM(E67:F67)</f>
        <v>408</v>
      </c>
    </row>
    <row r="68" spans="1:7" ht="15" customHeight="1">
      <c r="A68" s="46"/>
      <c r="B68" s="43" t="s">
        <v>72</v>
      </c>
      <c r="C68" s="44"/>
      <c r="D68" s="21">
        <v>189</v>
      </c>
      <c r="E68" s="21">
        <v>287</v>
      </c>
      <c r="F68" s="21">
        <v>248</v>
      </c>
      <c r="G68" s="7">
        <f t="shared" si="4"/>
        <v>535</v>
      </c>
    </row>
    <row r="69" spans="1:7" ht="15" customHeight="1">
      <c r="A69" s="46"/>
      <c r="B69" s="43" t="s">
        <v>73</v>
      </c>
      <c r="C69" s="44"/>
      <c r="D69" s="21">
        <v>155</v>
      </c>
      <c r="E69" s="21">
        <v>232</v>
      </c>
      <c r="F69" s="21">
        <v>223</v>
      </c>
      <c r="G69" s="7">
        <f t="shared" si="4"/>
        <v>455</v>
      </c>
    </row>
    <row r="70" spans="1:7" ht="15" customHeight="1">
      <c r="A70" s="46"/>
      <c r="B70" s="43" t="s">
        <v>74</v>
      </c>
      <c r="C70" s="44"/>
      <c r="D70" s="21">
        <v>128</v>
      </c>
      <c r="E70" s="21">
        <v>155</v>
      </c>
      <c r="F70" s="21">
        <v>151</v>
      </c>
      <c r="G70" s="7">
        <f t="shared" si="4"/>
        <v>306</v>
      </c>
    </row>
    <row r="71" spans="1:7" ht="15" customHeight="1">
      <c r="A71" s="46"/>
      <c r="B71" s="43" t="s">
        <v>75</v>
      </c>
      <c r="C71" s="44"/>
      <c r="D71" s="21">
        <v>152</v>
      </c>
      <c r="E71" s="21">
        <v>239</v>
      </c>
      <c r="F71" s="21">
        <v>204</v>
      </c>
      <c r="G71" s="7">
        <f t="shared" si="4"/>
        <v>443</v>
      </c>
    </row>
    <row r="72" spans="1:7" ht="15" customHeight="1">
      <c r="A72" s="46"/>
      <c r="B72" s="43" t="s">
        <v>76</v>
      </c>
      <c r="C72" s="44"/>
      <c r="D72" s="21">
        <v>169</v>
      </c>
      <c r="E72" s="21">
        <v>274</v>
      </c>
      <c r="F72" s="21">
        <v>278</v>
      </c>
      <c r="G72" s="7">
        <f t="shared" si="4"/>
        <v>552</v>
      </c>
    </row>
    <row r="73" spans="1:7" ht="15" customHeight="1">
      <c r="A73" s="46"/>
      <c r="B73" s="43" t="s">
        <v>77</v>
      </c>
      <c r="C73" s="44"/>
      <c r="D73" s="21">
        <v>213</v>
      </c>
      <c r="E73" s="21">
        <v>344</v>
      </c>
      <c r="F73" s="21">
        <v>314</v>
      </c>
      <c r="G73" s="7">
        <f t="shared" si="4"/>
        <v>658</v>
      </c>
    </row>
    <row r="74" spans="1:7" ht="15" customHeight="1">
      <c r="A74" s="46"/>
      <c r="B74" s="43" t="s">
        <v>78</v>
      </c>
      <c r="C74" s="44"/>
      <c r="D74" s="21">
        <v>218</v>
      </c>
      <c r="E74" s="21">
        <v>301</v>
      </c>
      <c r="F74" s="21">
        <v>330</v>
      </c>
      <c r="G74" s="7">
        <f t="shared" si="4"/>
        <v>631</v>
      </c>
    </row>
    <row r="75" spans="1:7" ht="15" customHeight="1">
      <c r="A75" s="46"/>
      <c r="B75" s="43" t="s">
        <v>79</v>
      </c>
      <c r="C75" s="44"/>
      <c r="D75" s="21">
        <v>105</v>
      </c>
      <c r="E75" s="21">
        <v>170</v>
      </c>
      <c r="F75" s="21">
        <v>157</v>
      </c>
      <c r="G75" s="7">
        <f t="shared" si="4"/>
        <v>327</v>
      </c>
    </row>
    <row r="76" spans="1:7" ht="15" customHeight="1">
      <c r="A76" s="46"/>
      <c r="B76" s="43" t="s">
        <v>80</v>
      </c>
      <c r="C76" s="44"/>
      <c r="D76" s="21">
        <v>58</v>
      </c>
      <c r="E76" s="21">
        <v>99</v>
      </c>
      <c r="F76" s="21">
        <v>84</v>
      </c>
      <c r="G76" s="7">
        <f t="shared" si="4"/>
        <v>183</v>
      </c>
    </row>
    <row r="77" spans="1:7" ht="15" customHeight="1">
      <c r="A77" s="46"/>
      <c r="B77" s="43" t="s">
        <v>81</v>
      </c>
      <c r="C77" s="44"/>
      <c r="D77" s="21">
        <v>128</v>
      </c>
      <c r="E77" s="21">
        <v>186</v>
      </c>
      <c r="F77" s="21">
        <v>189</v>
      </c>
      <c r="G77" s="7">
        <f t="shared" si="4"/>
        <v>375</v>
      </c>
    </row>
    <row r="78" spans="1:7" ht="15" customHeight="1">
      <c r="A78" s="46"/>
      <c r="B78" s="43" t="s">
        <v>82</v>
      </c>
      <c r="C78" s="44"/>
      <c r="D78" s="21">
        <v>347</v>
      </c>
      <c r="E78" s="21">
        <v>508</v>
      </c>
      <c r="F78" s="21">
        <v>543</v>
      </c>
      <c r="G78" s="7">
        <f t="shared" si="4"/>
        <v>1051</v>
      </c>
    </row>
    <row r="79" spans="1:7" ht="15" customHeight="1">
      <c r="A79" s="46"/>
      <c r="B79" s="43" t="s">
        <v>83</v>
      </c>
      <c r="C79" s="44"/>
      <c r="D79" s="21">
        <v>697</v>
      </c>
      <c r="E79" s="21">
        <v>980</v>
      </c>
      <c r="F79" s="21">
        <v>1017</v>
      </c>
      <c r="G79" s="7">
        <f t="shared" si="4"/>
        <v>1997</v>
      </c>
    </row>
    <row r="80" spans="1:7" ht="15" customHeight="1">
      <c r="A80" s="46"/>
      <c r="B80" s="43" t="s">
        <v>84</v>
      </c>
      <c r="C80" s="44"/>
      <c r="D80" s="21">
        <v>228</v>
      </c>
      <c r="E80" s="21">
        <v>353</v>
      </c>
      <c r="F80" s="21">
        <v>337</v>
      </c>
      <c r="G80" s="7">
        <f t="shared" si="4"/>
        <v>690</v>
      </c>
    </row>
    <row r="81" spans="1:7" ht="15" customHeight="1">
      <c r="A81" s="46"/>
      <c r="B81" s="43" t="s">
        <v>85</v>
      </c>
      <c r="C81" s="44"/>
      <c r="D81" s="21">
        <v>147</v>
      </c>
      <c r="E81" s="21">
        <v>207</v>
      </c>
      <c r="F81" s="21">
        <v>200</v>
      </c>
      <c r="G81" s="7">
        <f t="shared" si="4"/>
        <v>407</v>
      </c>
    </row>
    <row r="82" spans="1:7" ht="15" customHeight="1">
      <c r="A82" s="46"/>
      <c r="B82" s="43" t="s">
        <v>86</v>
      </c>
      <c r="C82" s="44"/>
      <c r="D82" s="21">
        <v>289</v>
      </c>
      <c r="E82" s="21">
        <v>425</v>
      </c>
      <c r="F82" s="21">
        <v>399</v>
      </c>
      <c r="G82" s="7">
        <f t="shared" si="4"/>
        <v>824</v>
      </c>
    </row>
    <row r="83" spans="1:7" ht="15" customHeight="1">
      <c r="A83" s="46"/>
      <c r="B83" s="43" t="s">
        <v>87</v>
      </c>
      <c r="C83" s="44"/>
      <c r="D83" s="21">
        <v>111</v>
      </c>
      <c r="E83" s="21">
        <v>183</v>
      </c>
      <c r="F83" s="21">
        <v>163</v>
      </c>
      <c r="G83" s="7">
        <f t="shared" si="4"/>
        <v>346</v>
      </c>
    </row>
    <row r="84" spans="1:7" ht="15" customHeight="1">
      <c r="A84" s="46"/>
      <c r="B84" s="43" t="s">
        <v>88</v>
      </c>
      <c r="C84" s="44"/>
      <c r="D84" s="21">
        <v>85</v>
      </c>
      <c r="E84" s="21">
        <v>124</v>
      </c>
      <c r="F84" s="21">
        <v>125</v>
      </c>
      <c r="G84" s="7">
        <f t="shared" si="4"/>
        <v>249</v>
      </c>
    </row>
    <row r="85" spans="1:7" ht="15" customHeight="1">
      <c r="A85" s="46"/>
      <c r="B85" s="43" t="s">
        <v>89</v>
      </c>
      <c r="C85" s="44"/>
      <c r="D85" s="21">
        <v>122</v>
      </c>
      <c r="E85" s="21">
        <v>180</v>
      </c>
      <c r="F85" s="21">
        <v>208</v>
      </c>
      <c r="G85" s="7">
        <f t="shared" si="4"/>
        <v>388</v>
      </c>
    </row>
    <row r="86" spans="1:7" ht="15" customHeight="1">
      <c r="A86" s="46"/>
      <c r="B86" s="43" t="s">
        <v>90</v>
      </c>
      <c r="C86" s="44"/>
      <c r="D86" s="21">
        <v>68</v>
      </c>
      <c r="E86" s="21">
        <v>104</v>
      </c>
      <c r="F86" s="21">
        <v>116</v>
      </c>
      <c r="G86" s="7">
        <f t="shared" si="4"/>
        <v>220</v>
      </c>
    </row>
    <row r="87" spans="1:7" ht="15" customHeight="1">
      <c r="A87" s="46"/>
      <c r="B87" s="43" t="s">
        <v>91</v>
      </c>
      <c r="C87" s="44"/>
      <c r="D87" s="21">
        <v>164</v>
      </c>
      <c r="E87" s="21">
        <v>318</v>
      </c>
      <c r="F87" s="21">
        <v>306</v>
      </c>
      <c r="G87" s="7">
        <f t="shared" si="4"/>
        <v>624</v>
      </c>
    </row>
    <row r="88" spans="1:7" ht="15" customHeight="1">
      <c r="A88" s="46"/>
      <c r="B88" s="43" t="s">
        <v>92</v>
      </c>
      <c r="C88" s="44"/>
      <c r="D88" s="21">
        <v>116</v>
      </c>
      <c r="E88" s="21">
        <v>210</v>
      </c>
      <c r="F88" s="21">
        <v>213</v>
      </c>
      <c r="G88" s="7">
        <f t="shared" si="4"/>
        <v>423</v>
      </c>
    </row>
    <row r="89" spans="1:7" ht="15" customHeight="1">
      <c r="A89" s="46"/>
      <c r="B89" s="43" t="s">
        <v>93</v>
      </c>
      <c r="C89" s="44"/>
      <c r="D89" s="21">
        <v>59</v>
      </c>
      <c r="E89" s="21">
        <v>27</v>
      </c>
      <c r="F89" s="21">
        <v>32</v>
      </c>
      <c r="G89" s="7">
        <f t="shared" si="4"/>
        <v>59</v>
      </c>
    </row>
    <row r="90" spans="1:7" ht="15" customHeight="1">
      <c r="A90" s="46"/>
      <c r="B90" s="43" t="s">
        <v>94</v>
      </c>
      <c r="C90" s="44"/>
      <c r="D90" s="21">
        <v>108</v>
      </c>
      <c r="E90" s="21">
        <v>34</v>
      </c>
      <c r="F90" s="21">
        <v>74</v>
      </c>
      <c r="G90" s="7">
        <f t="shared" si="4"/>
        <v>108</v>
      </c>
    </row>
    <row r="91" spans="1:7" ht="15" customHeight="1">
      <c r="A91" s="46"/>
      <c r="B91" s="43" t="s">
        <v>95</v>
      </c>
      <c r="C91" s="44"/>
      <c r="D91" s="21">
        <v>53</v>
      </c>
      <c r="E91" s="21">
        <v>31</v>
      </c>
      <c r="F91" s="21">
        <v>22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4413</v>
      </c>
      <c r="E92" s="11">
        <f>SUM(E65:E91)</f>
        <v>6418</v>
      </c>
      <c r="F92" s="11">
        <f>SUM(F65:F91)</f>
        <v>6359</v>
      </c>
      <c r="G92" s="11">
        <f>SUM(G65:G91)</f>
        <v>12777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14842</v>
      </c>
      <c r="E93" s="13">
        <f>SUM(E6:E26,E28:E44,E46:E63,E65:E91)</f>
        <v>20796</v>
      </c>
      <c r="F93" s="13">
        <f>SUM(F6:F26,F28:F44,F46:F63,F65:F91)</f>
        <v>20409</v>
      </c>
      <c r="G93" s="13">
        <f>SUM(G6:G26,G28:G44,G46:G63,G65:G91)</f>
        <v>41205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ht="15" customHeight="1"/>
    <row r="98" ht="15" customHeight="1"/>
    <row r="99" ht="15" customHeight="1"/>
  </sheetData>
  <sheetProtection sheet="1"/>
  <mergeCells count="96">
    <mergeCell ref="B92:C92"/>
    <mergeCell ref="B93:C9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95"/>
  <sheetViews>
    <sheetView zoomScale="130" zoomScaleNormal="130" zoomScaleSheetLayoutView="130" workbookViewId="0" topLeftCell="A31">
      <selection activeCell="D11" sqref="D11"/>
    </sheetView>
  </sheetViews>
  <sheetFormatPr defaultColWidth="9.00390625" defaultRowHeight="13.5"/>
  <cols>
    <col min="1" max="1" width="6.25390625" style="1" customWidth="1"/>
    <col min="2" max="2" width="11.75390625" style="1" customWidth="1"/>
    <col min="3" max="3" width="17.50390625" style="1" customWidth="1"/>
    <col min="4" max="4" width="11.375" style="1" customWidth="1"/>
    <col min="5" max="5" width="11.00390625" style="1" customWidth="1"/>
    <col min="6" max="6" width="11.50390625" style="1" customWidth="1"/>
    <col min="7" max="7" width="15.00390625" style="1" customWidth="1"/>
    <col min="8" max="16384" width="9.00390625" style="1" customWidth="1"/>
  </cols>
  <sheetData>
    <row r="1" spans="6:8" ht="13.5">
      <c r="F1" s="53" t="s">
        <v>115</v>
      </c>
      <c r="G1" s="54"/>
      <c r="H1" s="28"/>
    </row>
    <row r="2" spans="1:8" ht="13.5" customHeight="1">
      <c r="A2" s="55" t="s">
        <v>0</v>
      </c>
      <c r="B2" s="55"/>
      <c r="C2" s="55"/>
      <c r="D2" s="55"/>
      <c r="E2" s="55"/>
      <c r="F2" s="55"/>
      <c r="G2" s="55"/>
      <c r="H2" s="20"/>
    </row>
    <row r="3" spans="1:8" ht="13.5" customHeight="1">
      <c r="A3" s="55"/>
      <c r="B3" s="55"/>
      <c r="C3" s="55"/>
      <c r="D3" s="55"/>
      <c r="E3" s="55"/>
      <c r="F3" s="55"/>
      <c r="G3" s="55"/>
      <c r="H3" s="3"/>
    </row>
    <row r="4" spans="2:7" ht="16.5" customHeight="1">
      <c r="B4" s="56"/>
      <c r="C4" s="56"/>
      <c r="D4" s="4"/>
      <c r="E4" s="60" t="s">
        <v>114</v>
      </c>
      <c r="F4" s="60"/>
      <c r="G4" s="60"/>
    </row>
    <row r="5" spans="1:7" ht="15" customHeight="1">
      <c r="A5" s="5"/>
      <c r="B5" s="58" t="s">
        <v>2</v>
      </c>
      <c r="C5" s="58"/>
      <c r="D5" s="6" t="s">
        <v>3</v>
      </c>
      <c r="E5" s="6" t="s">
        <v>4</v>
      </c>
      <c r="F5" s="6" t="s">
        <v>5</v>
      </c>
      <c r="G5" s="6" t="s">
        <v>6</v>
      </c>
    </row>
    <row r="6" spans="1:7" ht="15" customHeight="1">
      <c r="A6" s="59" t="s">
        <v>7</v>
      </c>
      <c r="B6" s="43" t="s">
        <v>8</v>
      </c>
      <c r="C6" s="44"/>
      <c r="D6" s="7">
        <f>479-D25</f>
        <v>423</v>
      </c>
      <c r="E6" s="21">
        <f>690-E25</f>
        <v>597</v>
      </c>
      <c r="F6" s="21">
        <v>588</v>
      </c>
      <c r="G6" s="7">
        <f>SUM(E6:F6)</f>
        <v>1185</v>
      </c>
    </row>
    <row r="7" spans="1:7" ht="15" customHeight="1">
      <c r="A7" s="46"/>
      <c r="B7" s="43" t="s">
        <v>9</v>
      </c>
      <c r="C7" s="44"/>
      <c r="D7" s="21">
        <v>141</v>
      </c>
      <c r="E7" s="21">
        <v>180</v>
      </c>
      <c r="F7" s="21">
        <v>189</v>
      </c>
      <c r="G7" s="7">
        <f>SUM(E7:F7)</f>
        <v>369</v>
      </c>
    </row>
    <row r="8" spans="1:7" ht="15" customHeight="1">
      <c r="A8" s="46"/>
      <c r="B8" s="43" t="s">
        <v>10</v>
      </c>
      <c r="C8" s="44"/>
      <c r="D8" s="21">
        <v>91</v>
      </c>
      <c r="E8" s="21">
        <v>118</v>
      </c>
      <c r="F8" s="21">
        <v>115</v>
      </c>
      <c r="G8" s="7">
        <f aca="true" t="shared" si="0" ref="G8:G13">SUM(E8:F8)</f>
        <v>233</v>
      </c>
    </row>
    <row r="9" spans="1:7" ht="15" customHeight="1">
      <c r="A9" s="46"/>
      <c r="B9" s="43" t="s">
        <v>11</v>
      </c>
      <c r="C9" s="44"/>
      <c r="D9" s="7">
        <v>324</v>
      </c>
      <c r="E9" s="21">
        <v>415</v>
      </c>
      <c r="F9" s="21">
        <v>458</v>
      </c>
      <c r="G9" s="7">
        <f t="shared" si="0"/>
        <v>873</v>
      </c>
    </row>
    <row r="10" spans="1:7" ht="15" customHeight="1">
      <c r="A10" s="46"/>
      <c r="B10" s="43" t="s">
        <v>12</v>
      </c>
      <c r="C10" s="44"/>
      <c r="D10" s="21">
        <v>89</v>
      </c>
      <c r="E10" s="21">
        <v>116</v>
      </c>
      <c r="F10" s="21">
        <v>111</v>
      </c>
      <c r="G10" s="7">
        <f t="shared" si="0"/>
        <v>227</v>
      </c>
    </row>
    <row r="11" spans="1:7" ht="15" customHeight="1">
      <c r="A11" s="46"/>
      <c r="B11" s="43" t="s">
        <v>13</v>
      </c>
      <c r="C11" s="44"/>
      <c r="D11" s="21">
        <v>81</v>
      </c>
      <c r="E11" s="21">
        <v>109</v>
      </c>
      <c r="F11" s="21">
        <v>100</v>
      </c>
      <c r="G11" s="7">
        <f t="shared" si="0"/>
        <v>209</v>
      </c>
    </row>
    <row r="12" spans="1:7" ht="15" customHeight="1">
      <c r="A12" s="46"/>
      <c r="B12" s="43" t="s">
        <v>14</v>
      </c>
      <c r="C12" s="44"/>
      <c r="D12" s="21">
        <v>77</v>
      </c>
      <c r="E12" s="21">
        <v>112</v>
      </c>
      <c r="F12" s="21">
        <v>116</v>
      </c>
      <c r="G12" s="7">
        <f t="shared" si="0"/>
        <v>228</v>
      </c>
    </row>
    <row r="13" spans="1:7" ht="15" customHeight="1">
      <c r="A13" s="46"/>
      <c r="B13" s="43" t="s">
        <v>15</v>
      </c>
      <c r="C13" s="44"/>
      <c r="D13" s="21">
        <v>337</v>
      </c>
      <c r="E13" s="21">
        <v>477</v>
      </c>
      <c r="F13" s="21">
        <v>481</v>
      </c>
      <c r="G13" s="7">
        <f t="shared" si="0"/>
        <v>958</v>
      </c>
    </row>
    <row r="14" spans="1:7" ht="15" customHeight="1">
      <c r="A14" s="46"/>
      <c r="B14" s="43" t="s">
        <v>16</v>
      </c>
      <c r="C14" s="44"/>
      <c r="D14" s="21">
        <v>179</v>
      </c>
      <c r="E14" s="21">
        <v>283</v>
      </c>
      <c r="F14" s="21">
        <v>248</v>
      </c>
      <c r="G14" s="7">
        <f aca="true" t="shared" si="1" ref="G14:G26">SUM(E14:F14)</f>
        <v>531</v>
      </c>
    </row>
    <row r="15" spans="1:7" ht="15" customHeight="1">
      <c r="A15" s="46"/>
      <c r="B15" s="43" t="s">
        <v>17</v>
      </c>
      <c r="C15" s="44"/>
      <c r="D15" s="21">
        <v>223</v>
      </c>
      <c r="E15" s="21">
        <v>294</v>
      </c>
      <c r="F15" s="21">
        <v>287</v>
      </c>
      <c r="G15" s="7">
        <f t="shared" si="1"/>
        <v>581</v>
      </c>
    </row>
    <row r="16" spans="1:7" ht="15" customHeight="1">
      <c r="A16" s="46"/>
      <c r="B16" s="43" t="s">
        <v>18</v>
      </c>
      <c r="C16" s="44"/>
      <c r="D16" s="21">
        <v>154</v>
      </c>
      <c r="E16" s="21">
        <v>237</v>
      </c>
      <c r="F16" s="21">
        <v>218</v>
      </c>
      <c r="G16" s="7">
        <f t="shared" si="1"/>
        <v>455</v>
      </c>
    </row>
    <row r="17" spans="1:7" ht="15" customHeight="1">
      <c r="A17" s="46"/>
      <c r="B17" s="43" t="s">
        <v>19</v>
      </c>
      <c r="C17" s="44"/>
      <c r="D17" s="21">
        <v>161</v>
      </c>
      <c r="E17" s="21">
        <v>215</v>
      </c>
      <c r="F17" s="21">
        <v>247</v>
      </c>
      <c r="G17" s="7">
        <f t="shared" si="1"/>
        <v>462</v>
      </c>
    </row>
    <row r="18" spans="1:7" ht="15" customHeight="1">
      <c r="A18" s="46"/>
      <c r="B18" s="43" t="s">
        <v>20</v>
      </c>
      <c r="C18" s="44"/>
      <c r="D18" s="21">
        <v>252</v>
      </c>
      <c r="E18" s="21">
        <v>300</v>
      </c>
      <c r="F18" s="21">
        <v>284</v>
      </c>
      <c r="G18" s="7">
        <f t="shared" si="1"/>
        <v>584</v>
      </c>
    </row>
    <row r="19" spans="1:7" ht="15" customHeight="1">
      <c r="A19" s="46"/>
      <c r="B19" s="43" t="s">
        <v>21</v>
      </c>
      <c r="C19" s="44"/>
      <c r="D19" s="21">
        <v>192</v>
      </c>
      <c r="E19" s="21">
        <v>278</v>
      </c>
      <c r="F19" s="21">
        <v>265</v>
      </c>
      <c r="G19" s="7">
        <f t="shared" si="1"/>
        <v>543</v>
      </c>
    </row>
    <row r="20" spans="1:7" ht="15" customHeight="1">
      <c r="A20" s="46"/>
      <c r="B20" s="43" t="s">
        <v>22</v>
      </c>
      <c r="C20" s="44"/>
      <c r="D20" s="7">
        <f>201-D26</f>
        <v>92</v>
      </c>
      <c r="E20" s="7">
        <f>159-E26</f>
        <v>128</v>
      </c>
      <c r="F20" s="7">
        <f>202-F26</f>
        <v>124</v>
      </c>
      <c r="G20" s="7">
        <f t="shared" si="1"/>
        <v>252</v>
      </c>
    </row>
    <row r="21" spans="1:7" ht="15" customHeight="1">
      <c r="A21" s="46"/>
      <c r="B21" s="43" t="s">
        <v>23</v>
      </c>
      <c r="C21" s="44"/>
      <c r="D21" s="21">
        <v>504</v>
      </c>
      <c r="E21" s="21">
        <v>784</v>
      </c>
      <c r="F21" s="21">
        <v>778</v>
      </c>
      <c r="G21" s="7">
        <f t="shared" si="1"/>
        <v>1562</v>
      </c>
    </row>
    <row r="22" spans="1:7" ht="15" customHeight="1">
      <c r="A22" s="46"/>
      <c r="B22" s="43" t="s">
        <v>24</v>
      </c>
      <c r="C22" s="44"/>
      <c r="D22" s="21">
        <v>353</v>
      </c>
      <c r="E22" s="21">
        <v>525</v>
      </c>
      <c r="F22" s="21">
        <v>567</v>
      </c>
      <c r="G22" s="7">
        <f t="shared" si="1"/>
        <v>1092</v>
      </c>
    </row>
    <row r="23" spans="1:7" ht="15" customHeight="1">
      <c r="A23" s="46"/>
      <c r="B23" s="43" t="s">
        <v>25</v>
      </c>
      <c r="C23" s="44"/>
      <c r="D23" s="21">
        <v>401</v>
      </c>
      <c r="E23" s="21">
        <v>578</v>
      </c>
      <c r="F23" s="21">
        <v>521</v>
      </c>
      <c r="G23" s="7">
        <f t="shared" si="1"/>
        <v>1099</v>
      </c>
    </row>
    <row r="24" spans="1:8" ht="15" customHeight="1">
      <c r="A24" s="46"/>
      <c r="B24" s="43" t="s">
        <v>26</v>
      </c>
      <c r="C24" s="44"/>
      <c r="D24" s="21">
        <v>44</v>
      </c>
      <c r="E24" s="21">
        <v>60</v>
      </c>
      <c r="F24" s="21">
        <v>66</v>
      </c>
      <c r="G24" s="7">
        <f t="shared" si="1"/>
        <v>126</v>
      </c>
      <c r="H24" s="2"/>
    </row>
    <row r="25" spans="1:8" ht="15" customHeight="1">
      <c r="A25" s="46"/>
      <c r="B25" s="25" t="s">
        <v>103</v>
      </c>
      <c r="C25" s="26"/>
      <c r="D25" s="8">
        <v>56</v>
      </c>
      <c r="E25" s="27">
        <v>93</v>
      </c>
      <c r="F25" s="27">
        <v>116</v>
      </c>
      <c r="G25" s="7">
        <f t="shared" si="1"/>
        <v>209</v>
      </c>
      <c r="H25" s="2"/>
    </row>
    <row r="26" spans="1:8" ht="15" customHeight="1">
      <c r="A26" s="46"/>
      <c r="B26" s="43" t="s">
        <v>27</v>
      </c>
      <c r="C26" s="44"/>
      <c r="D26" s="8">
        <v>109</v>
      </c>
      <c r="E26" s="8">
        <v>31</v>
      </c>
      <c r="F26" s="8">
        <v>78</v>
      </c>
      <c r="G26" s="8">
        <f t="shared" si="1"/>
        <v>109</v>
      </c>
      <c r="H26" s="2"/>
    </row>
    <row r="27" spans="1:7" ht="15" customHeight="1" thickBot="1">
      <c r="A27" s="46"/>
      <c r="B27" s="52" t="s">
        <v>28</v>
      </c>
      <c r="C27" s="52"/>
      <c r="D27" s="9">
        <f>SUM(D6:D26)</f>
        <v>4283</v>
      </c>
      <c r="E27" s="9">
        <f>SUM(E6:E26)</f>
        <v>5930</v>
      </c>
      <c r="F27" s="9">
        <f>SUM(F6:F26)</f>
        <v>5957</v>
      </c>
      <c r="G27" s="9">
        <f>SUM(G6:G26)</f>
        <v>11887</v>
      </c>
    </row>
    <row r="28" spans="1:7" ht="15" customHeight="1" thickTop="1">
      <c r="A28" s="45" t="s">
        <v>29</v>
      </c>
      <c r="B28" s="48" t="s">
        <v>30</v>
      </c>
      <c r="C28" s="49"/>
      <c r="D28" s="22">
        <v>266</v>
      </c>
      <c r="E28" s="22">
        <v>407</v>
      </c>
      <c r="F28" s="22">
        <v>362</v>
      </c>
      <c r="G28" s="10">
        <f>SUM(E28:F28)</f>
        <v>769</v>
      </c>
    </row>
    <row r="29" spans="1:7" ht="15" customHeight="1">
      <c r="A29" s="46"/>
      <c r="B29" s="43" t="s">
        <v>31</v>
      </c>
      <c r="C29" s="44"/>
      <c r="D29" s="21">
        <v>105</v>
      </c>
      <c r="E29" s="21">
        <v>138</v>
      </c>
      <c r="F29" s="21">
        <v>127</v>
      </c>
      <c r="G29" s="7">
        <f>SUM(E29:F29)</f>
        <v>265</v>
      </c>
    </row>
    <row r="30" spans="1:7" ht="15" customHeight="1">
      <c r="A30" s="46"/>
      <c r="B30" s="43" t="s">
        <v>32</v>
      </c>
      <c r="C30" s="44"/>
      <c r="D30" s="21">
        <v>75</v>
      </c>
      <c r="E30" s="21">
        <v>110</v>
      </c>
      <c r="F30" s="21">
        <v>92</v>
      </c>
      <c r="G30" s="7">
        <f aca="true" t="shared" si="2" ref="G30:G44">SUM(E30:F30)</f>
        <v>202</v>
      </c>
    </row>
    <row r="31" spans="1:7" ht="15" customHeight="1">
      <c r="A31" s="46"/>
      <c r="B31" s="43" t="s">
        <v>33</v>
      </c>
      <c r="C31" s="44"/>
      <c r="D31" s="21">
        <v>226</v>
      </c>
      <c r="E31" s="21">
        <v>333</v>
      </c>
      <c r="F31" s="21">
        <v>284</v>
      </c>
      <c r="G31" s="7">
        <f t="shared" si="2"/>
        <v>617</v>
      </c>
    </row>
    <row r="32" spans="1:7" ht="15" customHeight="1">
      <c r="A32" s="46"/>
      <c r="B32" s="43" t="s">
        <v>34</v>
      </c>
      <c r="C32" s="44"/>
      <c r="D32" s="21">
        <v>52</v>
      </c>
      <c r="E32" s="21">
        <v>61</v>
      </c>
      <c r="F32" s="21">
        <v>56</v>
      </c>
      <c r="G32" s="7">
        <f t="shared" si="2"/>
        <v>117</v>
      </c>
    </row>
    <row r="33" spans="1:7" ht="15" customHeight="1">
      <c r="A33" s="46"/>
      <c r="B33" s="43" t="s">
        <v>35</v>
      </c>
      <c r="C33" s="44"/>
      <c r="D33" s="21">
        <v>134</v>
      </c>
      <c r="E33" s="21">
        <v>183</v>
      </c>
      <c r="F33" s="21">
        <v>172</v>
      </c>
      <c r="G33" s="7">
        <f t="shared" si="2"/>
        <v>355</v>
      </c>
    </row>
    <row r="34" spans="1:7" ht="15" customHeight="1">
      <c r="A34" s="46"/>
      <c r="B34" s="43" t="s">
        <v>36</v>
      </c>
      <c r="C34" s="44"/>
      <c r="D34" s="21">
        <v>219</v>
      </c>
      <c r="E34" s="21">
        <v>301</v>
      </c>
      <c r="F34" s="21">
        <v>282</v>
      </c>
      <c r="G34" s="7">
        <f t="shared" si="2"/>
        <v>583</v>
      </c>
    </row>
    <row r="35" spans="1:7" ht="15" customHeight="1">
      <c r="A35" s="46"/>
      <c r="B35" s="43" t="s">
        <v>37</v>
      </c>
      <c r="C35" s="44"/>
      <c r="D35" s="21">
        <v>249</v>
      </c>
      <c r="E35" s="21">
        <v>351</v>
      </c>
      <c r="F35" s="21">
        <v>330</v>
      </c>
      <c r="G35" s="7">
        <f t="shared" si="2"/>
        <v>681</v>
      </c>
    </row>
    <row r="36" spans="1:7" ht="15" customHeight="1">
      <c r="A36" s="46"/>
      <c r="B36" s="43" t="s">
        <v>38</v>
      </c>
      <c r="C36" s="44"/>
      <c r="D36" s="21">
        <v>183</v>
      </c>
      <c r="E36" s="21">
        <v>240</v>
      </c>
      <c r="F36" s="21">
        <v>249</v>
      </c>
      <c r="G36" s="7">
        <f t="shared" si="2"/>
        <v>489</v>
      </c>
    </row>
    <row r="37" spans="1:7" ht="15" customHeight="1">
      <c r="A37" s="46"/>
      <c r="B37" s="43" t="s">
        <v>39</v>
      </c>
      <c r="C37" s="44"/>
      <c r="D37" s="21">
        <v>168</v>
      </c>
      <c r="E37" s="21">
        <v>268</v>
      </c>
      <c r="F37" s="21">
        <v>249</v>
      </c>
      <c r="G37" s="7">
        <f t="shared" si="2"/>
        <v>517</v>
      </c>
    </row>
    <row r="38" spans="1:7" ht="15" customHeight="1">
      <c r="A38" s="46"/>
      <c r="B38" s="43" t="s">
        <v>40</v>
      </c>
      <c r="C38" s="44"/>
      <c r="D38" s="21">
        <v>147</v>
      </c>
      <c r="E38" s="21">
        <v>142</v>
      </c>
      <c r="F38" s="21">
        <v>131</v>
      </c>
      <c r="G38" s="7">
        <f t="shared" si="2"/>
        <v>273</v>
      </c>
    </row>
    <row r="39" spans="1:7" ht="15" customHeight="1">
      <c r="A39" s="46"/>
      <c r="B39" s="43" t="s">
        <v>41</v>
      </c>
      <c r="C39" s="44"/>
      <c r="D39" s="21">
        <v>35</v>
      </c>
      <c r="E39" s="21">
        <v>39</v>
      </c>
      <c r="F39" s="21">
        <v>21</v>
      </c>
      <c r="G39" s="7">
        <f t="shared" si="2"/>
        <v>60</v>
      </c>
    </row>
    <row r="40" spans="1:7" ht="15" customHeight="1">
      <c r="A40" s="46"/>
      <c r="B40" s="43" t="s">
        <v>42</v>
      </c>
      <c r="C40" s="44"/>
      <c r="D40" s="21">
        <v>28</v>
      </c>
      <c r="E40" s="21">
        <v>26</v>
      </c>
      <c r="F40" s="21">
        <v>2</v>
      </c>
      <c r="G40" s="7">
        <f t="shared" si="2"/>
        <v>28</v>
      </c>
    </row>
    <row r="41" spans="1:7" ht="15" customHeight="1">
      <c r="A41" s="46"/>
      <c r="B41" s="43" t="s">
        <v>43</v>
      </c>
      <c r="C41" s="44"/>
      <c r="D41" s="7">
        <v>0</v>
      </c>
      <c r="E41" s="7">
        <v>0</v>
      </c>
      <c r="F41" s="7">
        <v>0</v>
      </c>
      <c r="G41" s="7">
        <f t="shared" si="2"/>
        <v>0</v>
      </c>
    </row>
    <row r="42" spans="1:7" ht="15" customHeight="1">
      <c r="A42" s="46"/>
      <c r="B42" s="43" t="s">
        <v>44</v>
      </c>
      <c r="C42" s="44"/>
      <c r="D42" s="21">
        <v>69</v>
      </c>
      <c r="E42" s="21">
        <v>20</v>
      </c>
      <c r="F42" s="21">
        <v>49</v>
      </c>
      <c r="G42" s="7">
        <f t="shared" si="2"/>
        <v>69</v>
      </c>
    </row>
    <row r="43" spans="1:7" ht="15" customHeight="1">
      <c r="A43" s="46"/>
      <c r="B43" s="43" t="s">
        <v>45</v>
      </c>
      <c r="C43" s="44"/>
      <c r="D43" s="21">
        <v>54</v>
      </c>
      <c r="E43" s="21">
        <v>86</v>
      </c>
      <c r="F43" s="21">
        <v>96</v>
      </c>
      <c r="G43" s="7">
        <f t="shared" si="2"/>
        <v>182</v>
      </c>
    </row>
    <row r="44" spans="1:7" ht="15" customHeight="1">
      <c r="A44" s="46"/>
      <c r="B44" s="43" t="s">
        <v>46</v>
      </c>
      <c r="C44" s="44"/>
      <c r="D44" s="21">
        <v>51</v>
      </c>
      <c r="E44" s="21">
        <v>73</v>
      </c>
      <c r="F44" s="21">
        <v>63</v>
      </c>
      <c r="G44" s="7">
        <f t="shared" si="2"/>
        <v>136</v>
      </c>
    </row>
    <row r="45" spans="1:7" ht="15" customHeight="1" thickBot="1">
      <c r="A45" s="47"/>
      <c r="B45" s="30" t="s">
        <v>47</v>
      </c>
      <c r="C45" s="30"/>
      <c r="D45" s="11">
        <f>SUM(D28:D44)</f>
        <v>2061</v>
      </c>
      <c r="E45" s="11">
        <f>SUM(E28:E44)</f>
        <v>2778</v>
      </c>
      <c r="F45" s="11">
        <f>SUM(F28:F44)</f>
        <v>2565</v>
      </c>
      <c r="G45" s="11">
        <f>SUM(G28:G44)</f>
        <v>5343</v>
      </c>
    </row>
    <row r="46" spans="1:7" ht="15" customHeight="1" thickTop="1">
      <c r="A46" s="45" t="s">
        <v>48</v>
      </c>
      <c r="B46" s="51" t="s">
        <v>49</v>
      </c>
      <c r="C46" s="51"/>
      <c r="D46" s="22">
        <v>1065</v>
      </c>
      <c r="E46" s="22">
        <v>1551</v>
      </c>
      <c r="F46" s="22">
        <v>1520</v>
      </c>
      <c r="G46" s="10">
        <f>SUM(E46:F46)</f>
        <v>3071</v>
      </c>
    </row>
    <row r="47" spans="1:7" ht="15" customHeight="1">
      <c r="A47" s="46"/>
      <c r="B47" s="50" t="s">
        <v>50</v>
      </c>
      <c r="C47" s="50"/>
      <c r="D47" s="7">
        <f>186-D63</f>
        <v>116</v>
      </c>
      <c r="E47" s="7">
        <f>159-E63</f>
        <v>144</v>
      </c>
      <c r="F47" s="7">
        <f>198-F63</f>
        <v>143</v>
      </c>
      <c r="G47" s="7">
        <f>SUM(E47:F47)</f>
        <v>287</v>
      </c>
    </row>
    <row r="48" spans="1:7" ht="15" customHeight="1">
      <c r="A48" s="46"/>
      <c r="B48" s="50" t="s">
        <v>51</v>
      </c>
      <c r="C48" s="50"/>
      <c r="D48" s="21">
        <v>322</v>
      </c>
      <c r="E48" s="21">
        <v>454</v>
      </c>
      <c r="F48" s="21">
        <v>433</v>
      </c>
      <c r="G48" s="7">
        <f aca="true" t="shared" si="3" ref="G48:G62">SUM(E48:F48)</f>
        <v>887</v>
      </c>
    </row>
    <row r="49" spans="1:7" ht="15" customHeight="1">
      <c r="A49" s="46"/>
      <c r="B49" s="50" t="s">
        <v>52</v>
      </c>
      <c r="C49" s="50"/>
      <c r="D49" s="21">
        <v>161</v>
      </c>
      <c r="E49" s="21">
        <v>244</v>
      </c>
      <c r="F49" s="21">
        <v>236</v>
      </c>
      <c r="G49" s="7">
        <f t="shared" si="3"/>
        <v>480</v>
      </c>
    </row>
    <row r="50" spans="1:7" ht="15" customHeight="1">
      <c r="A50" s="46"/>
      <c r="B50" s="50" t="s">
        <v>53</v>
      </c>
      <c r="C50" s="50"/>
      <c r="D50" s="21">
        <v>223</v>
      </c>
      <c r="E50" s="21">
        <v>307</v>
      </c>
      <c r="F50" s="21">
        <v>322</v>
      </c>
      <c r="G50" s="7">
        <f t="shared" si="3"/>
        <v>629</v>
      </c>
    </row>
    <row r="51" spans="1:7" ht="15" customHeight="1">
      <c r="A51" s="46"/>
      <c r="B51" s="50" t="s">
        <v>54</v>
      </c>
      <c r="C51" s="50"/>
      <c r="D51" s="21">
        <v>315</v>
      </c>
      <c r="E51" s="21">
        <v>463</v>
      </c>
      <c r="F51" s="21">
        <v>426</v>
      </c>
      <c r="G51" s="7">
        <f t="shared" si="3"/>
        <v>889</v>
      </c>
    </row>
    <row r="52" spans="1:7" ht="15" customHeight="1">
      <c r="A52" s="46"/>
      <c r="B52" s="50" t="s">
        <v>55</v>
      </c>
      <c r="C52" s="50"/>
      <c r="D52" s="21">
        <v>95</v>
      </c>
      <c r="E52" s="21">
        <v>135</v>
      </c>
      <c r="F52" s="21">
        <v>129</v>
      </c>
      <c r="G52" s="7">
        <f t="shared" si="3"/>
        <v>264</v>
      </c>
    </row>
    <row r="53" spans="1:7" ht="15" customHeight="1">
      <c r="A53" s="46"/>
      <c r="B53" s="50" t="s">
        <v>56</v>
      </c>
      <c r="C53" s="50"/>
      <c r="D53" s="21">
        <v>137</v>
      </c>
      <c r="E53" s="21">
        <v>173</v>
      </c>
      <c r="F53" s="21">
        <v>189</v>
      </c>
      <c r="G53" s="7">
        <f t="shared" si="3"/>
        <v>362</v>
      </c>
    </row>
    <row r="54" spans="1:7" ht="15" customHeight="1">
      <c r="A54" s="46"/>
      <c r="B54" s="50" t="s">
        <v>57</v>
      </c>
      <c r="C54" s="50"/>
      <c r="D54" s="21">
        <v>61</v>
      </c>
      <c r="E54" s="21">
        <v>91</v>
      </c>
      <c r="F54" s="21">
        <v>82</v>
      </c>
      <c r="G54" s="7">
        <f t="shared" si="3"/>
        <v>173</v>
      </c>
    </row>
    <row r="55" spans="1:7" ht="15" customHeight="1">
      <c r="A55" s="46"/>
      <c r="B55" s="50" t="s">
        <v>58</v>
      </c>
      <c r="C55" s="50"/>
      <c r="D55" s="21">
        <v>145</v>
      </c>
      <c r="E55" s="21">
        <v>205</v>
      </c>
      <c r="F55" s="21">
        <v>189</v>
      </c>
      <c r="G55" s="7">
        <f t="shared" si="3"/>
        <v>394</v>
      </c>
    </row>
    <row r="56" spans="1:7" ht="15" customHeight="1">
      <c r="A56" s="46"/>
      <c r="B56" s="50" t="s">
        <v>59</v>
      </c>
      <c r="C56" s="50"/>
      <c r="D56" s="21">
        <v>190</v>
      </c>
      <c r="E56" s="21">
        <v>261</v>
      </c>
      <c r="F56" s="21">
        <v>252</v>
      </c>
      <c r="G56" s="7">
        <f t="shared" si="3"/>
        <v>513</v>
      </c>
    </row>
    <row r="57" spans="1:7" ht="15" customHeight="1">
      <c r="A57" s="46"/>
      <c r="B57" s="50" t="s">
        <v>60</v>
      </c>
      <c r="C57" s="50"/>
      <c r="D57" s="21">
        <v>500</v>
      </c>
      <c r="E57" s="21">
        <v>653</v>
      </c>
      <c r="F57" s="21">
        <v>657</v>
      </c>
      <c r="G57" s="7">
        <f t="shared" si="3"/>
        <v>1310</v>
      </c>
    </row>
    <row r="58" spans="1:7" ht="15" customHeight="1">
      <c r="A58" s="46"/>
      <c r="B58" s="50" t="s">
        <v>61</v>
      </c>
      <c r="C58" s="50"/>
      <c r="D58" s="21">
        <v>317</v>
      </c>
      <c r="E58" s="21">
        <v>407</v>
      </c>
      <c r="F58" s="21">
        <v>371</v>
      </c>
      <c r="G58" s="7">
        <f t="shared" si="3"/>
        <v>778</v>
      </c>
    </row>
    <row r="59" spans="1:7" ht="15" customHeight="1">
      <c r="A59" s="46"/>
      <c r="B59" s="50" t="s">
        <v>62</v>
      </c>
      <c r="C59" s="50"/>
      <c r="D59" s="21">
        <v>158</v>
      </c>
      <c r="E59" s="21">
        <v>226</v>
      </c>
      <c r="F59" s="21">
        <v>252</v>
      </c>
      <c r="G59" s="7">
        <f t="shared" si="3"/>
        <v>478</v>
      </c>
    </row>
    <row r="60" spans="1:7" ht="15" customHeight="1">
      <c r="A60" s="46"/>
      <c r="B60" s="50" t="s">
        <v>63</v>
      </c>
      <c r="C60" s="50"/>
      <c r="D60" s="21">
        <v>95</v>
      </c>
      <c r="E60" s="21">
        <v>153</v>
      </c>
      <c r="F60" s="21">
        <v>160</v>
      </c>
      <c r="G60" s="7">
        <f t="shared" si="3"/>
        <v>313</v>
      </c>
    </row>
    <row r="61" spans="1:7" ht="15" customHeight="1">
      <c r="A61" s="46"/>
      <c r="B61" s="50" t="s">
        <v>64</v>
      </c>
      <c r="C61" s="50"/>
      <c r="D61" s="21">
        <v>55</v>
      </c>
      <c r="E61" s="21">
        <v>112</v>
      </c>
      <c r="F61" s="21">
        <v>101</v>
      </c>
      <c r="G61" s="7">
        <f t="shared" si="3"/>
        <v>213</v>
      </c>
    </row>
    <row r="62" spans="1:7" ht="15" customHeight="1">
      <c r="A62" s="46"/>
      <c r="B62" s="50" t="s">
        <v>65</v>
      </c>
      <c r="C62" s="50"/>
      <c r="D62" s="21">
        <v>73</v>
      </c>
      <c r="E62" s="21">
        <v>69</v>
      </c>
      <c r="F62" s="21">
        <v>4</v>
      </c>
      <c r="G62" s="7">
        <f t="shared" si="3"/>
        <v>73</v>
      </c>
    </row>
    <row r="63" spans="1:7" ht="15" customHeight="1">
      <c r="A63" s="46"/>
      <c r="B63" s="50" t="s">
        <v>66</v>
      </c>
      <c r="C63" s="50"/>
      <c r="D63" s="7">
        <v>70</v>
      </c>
      <c r="E63" s="7">
        <v>15</v>
      </c>
      <c r="F63" s="7">
        <v>55</v>
      </c>
      <c r="G63" s="7">
        <f>SUM(E63:F63)</f>
        <v>70</v>
      </c>
    </row>
    <row r="64" spans="1:7" ht="15" customHeight="1" thickBot="1">
      <c r="A64" s="47"/>
      <c r="B64" s="30" t="s">
        <v>67</v>
      </c>
      <c r="C64" s="30"/>
      <c r="D64" s="11">
        <f>SUM(D46:D63)</f>
        <v>4098</v>
      </c>
      <c r="E64" s="11">
        <f>SUM(E46:E63)</f>
        <v>5663</v>
      </c>
      <c r="F64" s="11">
        <f>SUM(F46:F63)</f>
        <v>5521</v>
      </c>
      <c r="G64" s="11">
        <f>SUM(G46:G63)</f>
        <v>11184</v>
      </c>
    </row>
    <row r="65" spans="1:7" ht="15" customHeight="1" thickTop="1">
      <c r="A65" s="45" t="s">
        <v>68</v>
      </c>
      <c r="B65" s="48" t="s">
        <v>69</v>
      </c>
      <c r="C65" s="49"/>
      <c r="D65" s="22">
        <v>58</v>
      </c>
      <c r="E65" s="22">
        <v>79</v>
      </c>
      <c r="F65" s="22">
        <v>74</v>
      </c>
      <c r="G65" s="10">
        <f>SUM(E65:F65)</f>
        <v>153</v>
      </c>
    </row>
    <row r="66" spans="1:7" ht="15" customHeight="1">
      <c r="A66" s="46"/>
      <c r="B66" s="43" t="s">
        <v>70</v>
      </c>
      <c r="C66" s="44"/>
      <c r="D66" s="21">
        <v>114</v>
      </c>
      <c r="E66" s="21">
        <v>164</v>
      </c>
      <c r="F66" s="21">
        <v>153</v>
      </c>
      <c r="G66" s="7">
        <f>SUM(E66:F66)</f>
        <v>317</v>
      </c>
    </row>
    <row r="67" spans="1:7" ht="15" customHeight="1">
      <c r="A67" s="46"/>
      <c r="B67" s="43" t="s">
        <v>71</v>
      </c>
      <c r="C67" s="44"/>
      <c r="D67" s="21">
        <v>133</v>
      </c>
      <c r="E67" s="21">
        <v>206</v>
      </c>
      <c r="F67" s="21">
        <v>204</v>
      </c>
      <c r="G67" s="7">
        <f aca="true" t="shared" si="4" ref="G67:G91">SUM(E67:F67)</f>
        <v>410</v>
      </c>
    </row>
    <row r="68" spans="1:7" ht="15" customHeight="1">
      <c r="A68" s="46"/>
      <c r="B68" s="43" t="s">
        <v>72</v>
      </c>
      <c r="C68" s="44"/>
      <c r="D68" s="21">
        <v>186</v>
      </c>
      <c r="E68" s="21">
        <v>285</v>
      </c>
      <c r="F68" s="21">
        <v>246</v>
      </c>
      <c r="G68" s="7">
        <f t="shared" si="4"/>
        <v>531</v>
      </c>
    </row>
    <row r="69" spans="1:7" ht="15" customHeight="1">
      <c r="A69" s="46"/>
      <c r="B69" s="43" t="s">
        <v>73</v>
      </c>
      <c r="C69" s="44"/>
      <c r="D69" s="21">
        <v>156</v>
      </c>
      <c r="E69" s="21">
        <v>235</v>
      </c>
      <c r="F69" s="21">
        <v>224</v>
      </c>
      <c r="G69" s="7">
        <f t="shared" si="4"/>
        <v>459</v>
      </c>
    </row>
    <row r="70" spans="1:7" ht="15" customHeight="1">
      <c r="A70" s="46"/>
      <c r="B70" s="43" t="s">
        <v>74</v>
      </c>
      <c r="C70" s="44"/>
      <c r="D70" s="21">
        <v>120</v>
      </c>
      <c r="E70" s="21">
        <v>144</v>
      </c>
      <c r="F70" s="21">
        <v>142</v>
      </c>
      <c r="G70" s="7">
        <f t="shared" si="4"/>
        <v>286</v>
      </c>
    </row>
    <row r="71" spans="1:7" ht="15" customHeight="1">
      <c r="A71" s="46"/>
      <c r="B71" s="43" t="s">
        <v>75</v>
      </c>
      <c r="C71" s="44"/>
      <c r="D71" s="21">
        <v>155</v>
      </c>
      <c r="E71" s="21">
        <v>242</v>
      </c>
      <c r="F71" s="21">
        <v>208</v>
      </c>
      <c r="G71" s="7">
        <f t="shared" si="4"/>
        <v>450</v>
      </c>
    </row>
    <row r="72" spans="1:7" ht="15" customHeight="1">
      <c r="A72" s="46"/>
      <c r="B72" s="43" t="s">
        <v>76</v>
      </c>
      <c r="C72" s="44"/>
      <c r="D72" s="21">
        <v>172</v>
      </c>
      <c r="E72" s="21">
        <v>279</v>
      </c>
      <c r="F72" s="21">
        <v>284</v>
      </c>
      <c r="G72" s="7">
        <f t="shared" si="4"/>
        <v>563</v>
      </c>
    </row>
    <row r="73" spans="1:7" ht="15" customHeight="1">
      <c r="A73" s="46"/>
      <c r="B73" s="43" t="s">
        <v>77</v>
      </c>
      <c r="C73" s="44"/>
      <c r="D73" s="21">
        <v>212</v>
      </c>
      <c r="E73" s="21">
        <v>340</v>
      </c>
      <c r="F73" s="21">
        <v>314</v>
      </c>
      <c r="G73" s="7">
        <f t="shared" si="4"/>
        <v>654</v>
      </c>
    </row>
    <row r="74" spans="1:7" ht="15" customHeight="1">
      <c r="A74" s="46"/>
      <c r="B74" s="43" t="s">
        <v>78</v>
      </c>
      <c r="C74" s="44"/>
      <c r="D74" s="21">
        <v>226</v>
      </c>
      <c r="E74" s="21">
        <v>311</v>
      </c>
      <c r="F74" s="21">
        <v>337</v>
      </c>
      <c r="G74" s="7">
        <f t="shared" si="4"/>
        <v>648</v>
      </c>
    </row>
    <row r="75" spans="1:7" ht="15" customHeight="1">
      <c r="A75" s="46"/>
      <c r="B75" s="43" t="s">
        <v>79</v>
      </c>
      <c r="C75" s="44"/>
      <c r="D75" s="21">
        <v>104</v>
      </c>
      <c r="E75" s="21">
        <v>172</v>
      </c>
      <c r="F75" s="21">
        <v>158</v>
      </c>
      <c r="G75" s="7">
        <f t="shared" si="4"/>
        <v>330</v>
      </c>
    </row>
    <row r="76" spans="1:7" ht="15" customHeight="1">
      <c r="A76" s="46"/>
      <c r="B76" s="43" t="s">
        <v>80</v>
      </c>
      <c r="C76" s="44"/>
      <c r="D76" s="21">
        <v>58</v>
      </c>
      <c r="E76" s="21">
        <v>99</v>
      </c>
      <c r="F76" s="21">
        <v>84</v>
      </c>
      <c r="G76" s="7">
        <f t="shared" si="4"/>
        <v>183</v>
      </c>
    </row>
    <row r="77" spans="1:7" ht="15" customHeight="1">
      <c r="A77" s="46"/>
      <c r="B77" s="43" t="s">
        <v>81</v>
      </c>
      <c r="C77" s="44"/>
      <c r="D77" s="21">
        <v>130</v>
      </c>
      <c r="E77" s="21">
        <v>185</v>
      </c>
      <c r="F77" s="21">
        <v>190</v>
      </c>
      <c r="G77" s="7">
        <f t="shared" si="4"/>
        <v>375</v>
      </c>
    </row>
    <row r="78" spans="1:7" ht="15" customHeight="1">
      <c r="A78" s="46"/>
      <c r="B78" s="43" t="s">
        <v>82</v>
      </c>
      <c r="C78" s="44"/>
      <c r="D78" s="21">
        <v>352</v>
      </c>
      <c r="E78" s="21">
        <v>516</v>
      </c>
      <c r="F78" s="21">
        <v>545</v>
      </c>
      <c r="G78" s="7">
        <f t="shared" si="4"/>
        <v>1061</v>
      </c>
    </row>
    <row r="79" spans="1:7" ht="15" customHeight="1">
      <c r="A79" s="46"/>
      <c r="B79" s="43" t="s">
        <v>83</v>
      </c>
      <c r="C79" s="44"/>
      <c r="D79" s="21">
        <v>698</v>
      </c>
      <c r="E79" s="21">
        <v>981</v>
      </c>
      <c r="F79" s="21">
        <v>1011</v>
      </c>
      <c r="G79" s="7">
        <f t="shared" si="4"/>
        <v>1992</v>
      </c>
    </row>
    <row r="80" spans="1:7" ht="15" customHeight="1">
      <c r="A80" s="46"/>
      <c r="B80" s="43" t="s">
        <v>84</v>
      </c>
      <c r="C80" s="44"/>
      <c r="D80" s="21">
        <v>228</v>
      </c>
      <c r="E80" s="21">
        <v>354</v>
      </c>
      <c r="F80" s="21">
        <v>337</v>
      </c>
      <c r="G80" s="7">
        <f t="shared" si="4"/>
        <v>691</v>
      </c>
    </row>
    <row r="81" spans="1:7" ht="15" customHeight="1">
      <c r="A81" s="46"/>
      <c r="B81" s="43" t="s">
        <v>85</v>
      </c>
      <c r="C81" s="44"/>
      <c r="D81" s="21">
        <v>148</v>
      </c>
      <c r="E81" s="21">
        <v>206</v>
      </c>
      <c r="F81" s="21">
        <v>199</v>
      </c>
      <c r="G81" s="7">
        <f t="shared" si="4"/>
        <v>405</v>
      </c>
    </row>
    <row r="82" spans="1:7" ht="15" customHeight="1">
      <c r="A82" s="46"/>
      <c r="B82" s="43" t="s">
        <v>86</v>
      </c>
      <c r="C82" s="44"/>
      <c r="D82" s="21">
        <v>283</v>
      </c>
      <c r="E82" s="21">
        <v>413</v>
      </c>
      <c r="F82" s="21">
        <v>395</v>
      </c>
      <c r="G82" s="7">
        <f t="shared" si="4"/>
        <v>808</v>
      </c>
    </row>
    <row r="83" spans="1:7" ht="15" customHeight="1">
      <c r="A83" s="46"/>
      <c r="B83" s="43" t="s">
        <v>87</v>
      </c>
      <c r="C83" s="44"/>
      <c r="D83" s="21">
        <v>114</v>
      </c>
      <c r="E83" s="21">
        <v>185</v>
      </c>
      <c r="F83" s="21">
        <v>165</v>
      </c>
      <c r="G83" s="7">
        <f t="shared" si="4"/>
        <v>350</v>
      </c>
    </row>
    <row r="84" spans="1:7" ht="15" customHeight="1">
      <c r="A84" s="46"/>
      <c r="B84" s="43" t="s">
        <v>88</v>
      </c>
      <c r="C84" s="44"/>
      <c r="D84" s="21">
        <v>84</v>
      </c>
      <c r="E84" s="21">
        <v>122</v>
      </c>
      <c r="F84" s="21">
        <v>122</v>
      </c>
      <c r="G84" s="7">
        <f t="shared" si="4"/>
        <v>244</v>
      </c>
    </row>
    <row r="85" spans="1:7" ht="15" customHeight="1">
      <c r="A85" s="46"/>
      <c r="B85" s="43" t="s">
        <v>89</v>
      </c>
      <c r="C85" s="44"/>
      <c r="D85" s="21">
        <v>122</v>
      </c>
      <c r="E85" s="21">
        <v>178</v>
      </c>
      <c r="F85" s="21">
        <v>209</v>
      </c>
      <c r="G85" s="7">
        <f t="shared" si="4"/>
        <v>387</v>
      </c>
    </row>
    <row r="86" spans="1:7" ht="15" customHeight="1">
      <c r="A86" s="46"/>
      <c r="B86" s="43" t="s">
        <v>90</v>
      </c>
      <c r="C86" s="44"/>
      <c r="D86" s="21">
        <v>68</v>
      </c>
      <c r="E86" s="21">
        <v>104</v>
      </c>
      <c r="F86" s="21">
        <v>116</v>
      </c>
      <c r="G86" s="7">
        <f t="shared" si="4"/>
        <v>220</v>
      </c>
    </row>
    <row r="87" spans="1:7" ht="15" customHeight="1">
      <c r="A87" s="46"/>
      <c r="B87" s="43" t="s">
        <v>91</v>
      </c>
      <c r="C87" s="44"/>
      <c r="D87" s="21">
        <v>167</v>
      </c>
      <c r="E87" s="21">
        <v>323</v>
      </c>
      <c r="F87" s="21">
        <v>312</v>
      </c>
      <c r="G87" s="7">
        <f t="shared" si="4"/>
        <v>635</v>
      </c>
    </row>
    <row r="88" spans="1:7" ht="15" customHeight="1">
      <c r="A88" s="46"/>
      <c r="B88" s="43" t="s">
        <v>92</v>
      </c>
      <c r="C88" s="44"/>
      <c r="D88" s="21">
        <v>118</v>
      </c>
      <c r="E88" s="21">
        <v>215</v>
      </c>
      <c r="F88" s="21">
        <v>217</v>
      </c>
      <c r="G88" s="7">
        <f t="shared" si="4"/>
        <v>432</v>
      </c>
    </row>
    <row r="89" spans="1:7" ht="15" customHeight="1">
      <c r="A89" s="46"/>
      <c r="B89" s="43" t="s">
        <v>93</v>
      </c>
      <c r="C89" s="44"/>
      <c r="D89" s="21">
        <v>58</v>
      </c>
      <c r="E89" s="21">
        <v>26</v>
      </c>
      <c r="F89" s="21">
        <v>32</v>
      </c>
      <c r="G89" s="7">
        <f t="shared" si="4"/>
        <v>58</v>
      </c>
    </row>
    <row r="90" spans="1:7" ht="15" customHeight="1">
      <c r="A90" s="46"/>
      <c r="B90" s="43" t="s">
        <v>94</v>
      </c>
      <c r="C90" s="44"/>
      <c r="D90" s="21">
        <v>108</v>
      </c>
      <c r="E90" s="21">
        <v>34</v>
      </c>
      <c r="F90" s="21">
        <v>74</v>
      </c>
      <c r="G90" s="7">
        <f t="shared" si="4"/>
        <v>108</v>
      </c>
    </row>
    <row r="91" spans="1:7" ht="15" customHeight="1">
      <c r="A91" s="46"/>
      <c r="B91" s="43" t="s">
        <v>95</v>
      </c>
      <c r="C91" s="44"/>
      <c r="D91" s="21">
        <v>53</v>
      </c>
      <c r="E91" s="21">
        <v>31</v>
      </c>
      <c r="F91" s="21">
        <v>22</v>
      </c>
      <c r="G91" s="7">
        <f t="shared" si="4"/>
        <v>53</v>
      </c>
    </row>
    <row r="92" spans="1:7" ht="15" customHeight="1" thickBot="1">
      <c r="A92" s="47"/>
      <c r="B92" s="30" t="s">
        <v>96</v>
      </c>
      <c r="C92" s="30"/>
      <c r="D92" s="11">
        <f>SUM(D65:D91)</f>
        <v>4425</v>
      </c>
      <c r="E92" s="11">
        <f>SUM(E65:E91)</f>
        <v>6429</v>
      </c>
      <c r="F92" s="11">
        <f>SUM(F65:F91)</f>
        <v>6374</v>
      </c>
      <c r="G92" s="11">
        <f>SUM(G65:G91)</f>
        <v>12803</v>
      </c>
    </row>
    <row r="93" spans="1:7" ht="15" customHeight="1" thickBot="1" thickTop="1">
      <c r="A93" s="12"/>
      <c r="B93" s="31" t="s">
        <v>97</v>
      </c>
      <c r="C93" s="32"/>
      <c r="D93" s="13">
        <f>SUM(D6:D26,D28:D44,D46:D63,D65:D91)</f>
        <v>14867</v>
      </c>
      <c r="E93" s="13">
        <f>SUM(E6:E26,E28:E44,E46:E63,E65:E91)</f>
        <v>20800</v>
      </c>
      <c r="F93" s="13">
        <f>SUM(F6:F26,F28:F44,F46:F63,F65:F91)</f>
        <v>20417</v>
      </c>
      <c r="G93" s="13">
        <f>SUM(G6:G26,G28:G44,G46:G63,G65:G91)</f>
        <v>41217</v>
      </c>
    </row>
    <row r="94" spans="4:7" ht="15" customHeight="1" thickTop="1">
      <c r="D94" s="2"/>
      <c r="E94" s="2"/>
      <c r="F94" s="2"/>
      <c r="G94" s="2"/>
    </row>
    <row r="95" spans="4:7" ht="15" customHeight="1">
      <c r="D95" s="2"/>
      <c r="E95" s="2"/>
      <c r="F95" s="2"/>
      <c r="G95" s="2"/>
    </row>
    <row r="96" ht="15" customHeight="1"/>
    <row r="97" ht="15" customHeight="1"/>
    <row r="98" ht="15" customHeight="1"/>
    <row r="99" ht="15" customHeight="1"/>
  </sheetData>
  <sheetProtection sheet="1"/>
  <mergeCells count="96">
    <mergeCell ref="F1:G1"/>
    <mergeCell ref="A2:G3"/>
    <mergeCell ref="B4:C4"/>
    <mergeCell ref="E4:G4"/>
    <mergeCell ref="B5:C5"/>
    <mergeCell ref="A6:A2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A28:A4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2:C92"/>
    <mergeCell ref="B93:C93"/>
    <mergeCell ref="B86:C86"/>
    <mergeCell ref="B87:C87"/>
    <mergeCell ref="B88:C88"/>
    <mergeCell ref="B89:C89"/>
    <mergeCell ref="B90:C90"/>
    <mergeCell ref="B91:C91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外間　美恵</cp:lastModifiedBy>
  <cp:lastPrinted>2012-10-04T00:38:26Z</cp:lastPrinted>
  <dcterms:created xsi:type="dcterms:W3CDTF">2009-02-03T00:32:08Z</dcterms:created>
  <dcterms:modified xsi:type="dcterms:W3CDTF">2013-01-18T09:23:15Z</dcterms:modified>
  <cp:category/>
  <cp:version/>
  <cp:contentType/>
  <cp:contentStatus/>
</cp:coreProperties>
</file>