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540" windowWidth="19155" windowHeight="7410" tabRatio="796" firstSheet="3" activeTab="11"/>
  </bookViews>
  <sheets>
    <sheet name="平成25年1月" sheetId="1" r:id="rId1"/>
    <sheet name="平成25年2月" sheetId="3" r:id="rId2"/>
    <sheet name="平成25年3月" sheetId="5" r:id="rId3"/>
    <sheet name="平成25年4月" sheetId="6" r:id="rId4"/>
    <sheet name="平成25年5月 " sheetId="7" r:id="rId5"/>
    <sheet name="平成25年6月 " sheetId="8" r:id="rId6"/>
    <sheet name="平成25年7月" sheetId="9" r:id="rId7"/>
    <sheet name="平成25年8月" sheetId="10" r:id="rId8"/>
    <sheet name="平成25年9月 " sheetId="11" r:id="rId9"/>
    <sheet name="平成25年10月" sheetId="12" r:id="rId10"/>
    <sheet name="平成25年11月 " sheetId="13" r:id="rId11"/>
    <sheet name="平成25年12月" sheetId="14" r:id="rId12"/>
    <sheet name="Sheet1" sheetId="2" r:id="rId13"/>
  </sheets>
  <definedNames>
    <definedName name="_xlnm.Print_Titles" localSheetId="9">平成25年10月!$5:$5</definedName>
    <definedName name="_xlnm.Print_Titles" localSheetId="10">'平成25年11月 '!$5:$5</definedName>
    <definedName name="_xlnm.Print_Titles" localSheetId="11">平成25年12月!$5:$5</definedName>
    <definedName name="_xlnm.Print_Titles" localSheetId="0">平成25年1月!$5:$5</definedName>
    <definedName name="_xlnm.Print_Titles" localSheetId="1">平成25年2月!$5:$5</definedName>
    <definedName name="_xlnm.Print_Titles" localSheetId="2">平成25年3月!$5:$5</definedName>
    <definedName name="_xlnm.Print_Titles" localSheetId="3">平成25年4月!$5:$5</definedName>
    <definedName name="_xlnm.Print_Titles" localSheetId="4">'平成25年5月 '!$5:$5</definedName>
    <definedName name="_xlnm.Print_Titles" localSheetId="5">'平成25年6月 '!$5:$5</definedName>
    <definedName name="_xlnm.Print_Titles" localSheetId="6">平成25年7月!$5:$5</definedName>
    <definedName name="_xlnm.Print_Titles" localSheetId="7">平成25年8月!$5:$5</definedName>
    <definedName name="_xlnm.Print_Titles" localSheetId="8">'平成25年9月 '!$5:$5</definedName>
  </definedNames>
  <calcPr calcId="145621"/>
</workbook>
</file>

<file path=xl/calcChain.xml><?xml version="1.0" encoding="utf-8"?>
<calcChain xmlns="http://schemas.openxmlformats.org/spreadsheetml/2006/main">
  <c r="F45" i="14" l="1"/>
  <c r="G45" i="14" s="1"/>
  <c r="E45" i="14"/>
  <c r="D45" i="14"/>
  <c r="F20" i="14"/>
  <c r="E20" i="14"/>
  <c r="E91" i="14" s="1"/>
  <c r="D20" i="14"/>
  <c r="D91" i="14" s="1"/>
  <c r="G6" i="14"/>
  <c r="E6" i="14"/>
  <c r="D6" i="14"/>
  <c r="G90" i="14"/>
  <c r="F89" i="14"/>
  <c r="E89" i="14"/>
  <c r="D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E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F61" i="14"/>
  <c r="D61" i="14"/>
  <c r="G44" i="14"/>
  <c r="F43" i="14"/>
  <c r="E43" i="14"/>
  <c r="D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E26" i="14"/>
  <c r="G25" i="14"/>
  <c r="G24" i="14"/>
  <c r="G23" i="14"/>
  <c r="G22" i="14"/>
  <c r="G21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F91" i="14" l="1"/>
  <c r="G89" i="14"/>
  <c r="G61" i="14"/>
  <c r="G43" i="14"/>
  <c r="D26" i="14"/>
  <c r="G20" i="14"/>
  <c r="G91" i="14" s="1"/>
  <c r="F26" i="14"/>
  <c r="F45" i="13"/>
  <c r="E45" i="13"/>
  <c r="E61" i="13" s="1"/>
  <c r="D45" i="13"/>
  <c r="D61" i="13" s="1"/>
  <c r="F20" i="13"/>
  <c r="E20" i="13"/>
  <c r="D20" i="13"/>
  <c r="D6" i="13"/>
  <c r="G90" i="13"/>
  <c r="F89" i="13"/>
  <c r="E89" i="13"/>
  <c r="D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F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4" i="13"/>
  <c r="F43" i="13"/>
  <c r="E43" i="13"/>
  <c r="D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5" i="13"/>
  <c r="G24" i="13"/>
  <c r="G23" i="13"/>
  <c r="G22" i="13"/>
  <c r="G21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26" i="14" l="1"/>
  <c r="D91" i="13"/>
  <c r="F26" i="13"/>
  <c r="G20" i="13"/>
  <c r="F91" i="13"/>
  <c r="G6" i="13"/>
  <c r="G91" i="13" s="1"/>
  <c r="E91" i="13"/>
  <c r="G89" i="13"/>
  <c r="G43" i="13"/>
  <c r="D26" i="13"/>
  <c r="G45" i="13"/>
  <c r="G61" i="13" s="1"/>
  <c r="E26" i="13"/>
  <c r="F45" i="12"/>
  <c r="F61" i="12" s="1"/>
  <c r="E45" i="12"/>
  <c r="E61" i="12" s="1"/>
  <c r="D45" i="12"/>
  <c r="D61" i="12" s="1"/>
  <c r="F20" i="12"/>
  <c r="E20" i="12"/>
  <c r="D20" i="12"/>
  <c r="G6" i="12"/>
  <c r="D6" i="12"/>
  <c r="D26" i="12" s="1"/>
  <c r="G90" i="12"/>
  <c r="F89" i="12"/>
  <c r="E89" i="12"/>
  <c r="D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4" i="12"/>
  <c r="F43" i="12"/>
  <c r="E43" i="12"/>
  <c r="D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5" i="12"/>
  <c r="G24" i="12"/>
  <c r="G23" i="12"/>
  <c r="G22" i="12"/>
  <c r="G21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20" i="12" l="1"/>
  <c r="G26" i="13"/>
  <c r="F26" i="12"/>
  <c r="F91" i="12"/>
  <c r="G26" i="12"/>
  <c r="G89" i="12"/>
  <c r="G43" i="12"/>
  <c r="G45" i="12"/>
  <c r="G61" i="12" s="1"/>
  <c r="D91" i="12"/>
  <c r="E26" i="12"/>
  <c r="E91" i="12"/>
  <c r="F45" i="11"/>
  <c r="F61" i="11" s="1"/>
  <c r="E45" i="11"/>
  <c r="E61" i="11" s="1"/>
  <c r="D45" i="11"/>
  <c r="F20" i="11"/>
  <c r="E20" i="11"/>
  <c r="D20" i="11"/>
  <c r="D91" i="11" s="1"/>
  <c r="D6" i="11"/>
  <c r="G90" i="11"/>
  <c r="F89" i="11"/>
  <c r="E89" i="11"/>
  <c r="D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D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4" i="11"/>
  <c r="F43" i="11"/>
  <c r="E43" i="11"/>
  <c r="D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5" i="11"/>
  <c r="G24" i="11"/>
  <c r="G23" i="11"/>
  <c r="G22" i="11"/>
  <c r="G21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E91" i="11" l="1"/>
  <c r="G20" i="11"/>
  <c r="F91" i="11"/>
  <c r="G91" i="12"/>
  <c r="F26" i="11"/>
  <c r="G6" i="11"/>
  <c r="G26" i="11" s="1"/>
  <c r="G89" i="11"/>
  <c r="G43" i="11"/>
  <c r="D26" i="11"/>
  <c r="G45" i="11"/>
  <c r="G61" i="11" s="1"/>
  <c r="E26" i="11"/>
  <c r="F45" i="10"/>
  <c r="E45" i="10"/>
  <c r="E61" i="10" s="1"/>
  <c r="D45" i="10"/>
  <c r="F20" i="10"/>
  <c r="E20" i="10"/>
  <c r="D20" i="10"/>
  <c r="D6" i="10"/>
  <c r="G90" i="10"/>
  <c r="F89" i="10"/>
  <c r="E89" i="10"/>
  <c r="D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F61" i="10"/>
  <c r="D61" i="10"/>
  <c r="G44" i="10"/>
  <c r="F43" i="10"/>
  <c r="E43" i="10"/>
  <c r="D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5" i="10"/>
  <c r="G24" i="10"/>
  <c r="G23" i="10"/>
  <c r="G22" i="10"/>
  <c r="G21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E91" i="10" l="1"/>
  <c r="F91" i="10"/>
  <c r="G45" i="10"/>
  <c r="D91" i="10"/>
  <c r="E26" i="10"/>
  <c r="G91" i="11"/>
  <c r="G89" i="10"/>
  <c r="G61" i="10"/>
  <c r="G43" i="10"/>
  <c r="D26" i="10"/>
  <c r="G20" i="10"/>
  <c r="G26" i="10" s="1"/>
  <c r="F26" i="10"/>
  <c r="F45" i="9"/>
  <c r="F61" i="9" s="1"/>
  <c r="E45" i="9"/>
  <c r="E61" i="9" s="1"/>
  <c r="D45" i="9"/>
  <c r="D61" i="9" s="1"/>
  <c r="F20" i="9"/>
  <c r="E20" i="9"/>
  <c r="D20" i="9"/>
  <c r="D6" i="9"/>
  <c r="G90" i="9"/>
  <c r="F89" i="9"/>
  <c r="E89" i="9"/>
  <c r="D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4" i="9"/>
  <c r="F43" i="9"/>
  <c r="E43" i="9"/>
  <c r="D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5" i="9"/>
  <c r="G24" i="9"/>
  <c r="G23" i="9"/>
  <c r="G22" i="9"/>
  <c r="G21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91" i="10" l="1"/>
  <c r="F91" i="9"/>
  <c r="G20" i="9"/>
  <c r="E91" i="9"/>
  <c r="D91" i="9"/>
  <c r="G89" i="9"/>
  <c r="G43" i="9"/>
  <c r="D26" i="9"/>
  <c r="G6" i="9"/>
  <c r="E26" i="9"/>
  <c r="G45" i="9"/>
  <c r="G61" i="9" s="1"/>
  <c r="F26" i="9"/>
  <c r="G79" i="8"/>
  <c r="F45" i="8"/>
  <c r="F61" i="8" s="1"/>
  <c r="E45" i="8"/>
  <c r="E61" i="8" s="1"/>
  <c r="D45" i="8"/>
  <c r="D61" i="8" s="1"/>
  <c r="F20" i="8"/>
  <c r="E20" i="8"/>
  <c r="D20" i="8"/>
  <c r="E6" i="8"/>
  <c r="G6" i="8" s="1"/>
  <c r="D6" i="8"/>
  <c r="D43" i="8"/>
  <c r="E43" i="8"/>
  <c r="G90" i="8"/>
  <c r="F89" i="8"/>
  <c r="E89" i="8"/>
  <c r="D89" i="8"/>
  <c r="G88" i="8"/>
  <c r="G87" i="8"/>
  <c r="G86" i="8"/>
  <c r="G85" i="8"/>
  <c r="G84" i="8"/>
  <c r="G83" i="8"/>
  <c r="G82" i="8"/>
  <c r="G81" i="8"/>
  <c r="G80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4" i="8"/>
  <c r="F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5" i="8"/>
  <c r="G24" i="8"/>
  <c r="G23" i="8"/>
  <c r="G22" i="8"/>
  <c r="G21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D91" i="8" l="1"/>
  <c r="F91" i="8"/>
  <c r="D26" i="8"/>
  <c r="G20" i="8"/>
  <c r="G45" i="8"/>
  <c r="G91" i="9"/>
  <c r="G26" i="9"/>
  <c r="G89" i="8"/>
  <c r="G61" i="8"/>
  <c r="G43" i="8"/>
  <c r="E26" i="8"/>
  <c r="E91" i="8"/>
  <c r="F26" i="8"/>
  <c r="F45" i="7"/>
  <c r="E45" i="7"/>
  <c r="E61" i="7" s="1"/>
  <c r="D45" i="7"/>
  <c r="D61" i="7" s="1"/>
  <c r="F20" i="7"/>
  <c r="E20" i="7"/>
  <c r="D20" i="7"/>
  <c r="E6" i="7"/>
  <c r="E91" i="7" s="1"/>
  <c r="D6" i="7"/>
  <c r="G90" i="7"/>
  <c r="F89" i="7"/>
  <c r="E89" i="7"/>
  <c r="D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4" i="7"/>
  <c r="F43" i="7"/>
  <c r="E43" i="7"/>
  <c r="D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5" i="7"/>
  <c r="G24" i="7"/>
  <c r="G23" i="7"/>
  <c r="G22" i="7"/>
  <c r="G21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91" i="8" l="1"/>
  <c r="G26" i="8"/>
  <c r="E26" i="7"/>
  <c r="G6" i="7"/>
  <c r="G45" i="7"/>
  <c r="G61" i="7" s="1"/>
  <c r="F61" i="7"/>
  <c r="F91" i="7"/>
  <c r="F26" i="7"/>
  <c r="D91" i="7"/>
  <c r="G89" i="7"/>
  <c r="G43" i="7"/>
  <c r="D26" i="7"/>
  <c r="G20" i="7"/>
  <c r="F45" i="6"/>
  <c r="E45" i="6"/>
  <c r="D45" i="6"/>
  <c r="F20" i="6"/>
  <c r="E20" i="6"/>
  <c r="D20" i="6"/>
  <c r="F6" i="6"/>
  <c r="E6" i="6"/>
  <c r="D6" i="6"/>
  <c r="G26" i="7" l="1"/>
  <c r="G91" i="7"/>
  <c r="D26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E26" i="6"/>
  <c r="F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D43" i="6"/>
  <c r="E43" i="6"/>
  <c r="F43" i="6"/>
  <c r="G44" i="6"/>
  <c r="D61" i="6"/>
  <c r="E91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F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D89" i="6"/>
  <c r="E89" i="6"/>
  <c r="F89" i="6"/>
  <c r="G90" i="6"/>
  <c r="F91" i="6"/>
  <c r="G89" i="6" l="1"/>
  <c r="G43" i="6"/>
  <c r="G26" i="6"/>
  <c r="E61" i="6"/>
  <c r="D91" i="6"/>
  <c r="G45" i="6"/>
  <c r="G61" i="6" s="1"/>
  <c r="F47" i="5"/>
  <c r="F64" i="5" s="1"/>
  <c r="E47" i="5"/>
  <c r="E64" i="5" s="1"/>
  <c r="D47" i="5"/>
  <c r="D64" i="5" s="1"/>
  <c r="F20" i="5"/>
  <c r="E20" i="5"/>
  <c r="D20" i="5"/>
  <c r="D27" i="5" s="1"/>
  <c r="E6" i="5"/>
  <c r="G6" i="5" s="1"/>
  <c r="D6" i="5"/>
  <c r="F92" i="5"/>
  <c r="E92" i="5"/>
  <c r="D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6" i="5"/>
  <c r="F45" i="5"/>
  <c r="E45" i="5"/>
  <c r="D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F27" i="5"/>
  <c r="E27" i="5"/>
  <c r="G26" i="5"/>
  <c r="G25" i="5"/>
  <c r="G24" i="5"/>
  <c r="G23" i="5"/>
  <c r="G22" i="5"/>
  <c r="G21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E93" i="5" l="1"/>
  <c r="G47" i="5"/>
  <c r="D93" i="5"/>
  <c r="F93" i="5"/>
  <c r="G91" i="6"/>
  <c r="G20" i="5"/>
  <c r="G92" i="5"/>
  <c r="G64" i="5"/>
  <c r="G45" i="5"/>
  <c r="G93" i="5"/>
  <c r="G27" i="5"/>
  <c r="F47" i="3"/>
  <c r="F64" i="3" s="1"/>
  <c r="E47" i="3"/>
  <c r="E64" i="3" s="1"/>
  <c r="D47" i="3"/>
  <c r="D64" i="3" s="1"/>
  <c r="F20" i="3"/>
  <c r="F27" i="3" s="1"/>
  <c r="E20" i="3"/>
  <c r="D20" i="3"/>
  <c r="E6" i="3"/>
  <c r="G6" i="3" s="1"/>
  <c r="D6" i="3"/>
  <c r="F92" i="3"/>
  <c r="E92" i="3"/>
  <c r="D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6" i="3"/>
  <c r="F45" i="3"/>
  <c r="E45" i="3"/>
  <c r="D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6" i="3"/>
  <c r="G25" i="3"/>
  <c r="G24" i="3"/>
  <c r="G23" i="3"/>
  <c r="G22" i="3"/>
  <c r="G21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F47" i="1"/>
  <c r="F64" i="1" s="1"/>
  <c r="E47" i="1"/>
  <c r="E64" i="1" s="1"/>
  <c r="D47" i="1"/>
  <c r="D64" i="1" s="1"/>
  <c r="F20" i="1"/>
  <c r="E20" i="1"/>
  <c r="D20" i="1"/>
  <c r="E6" i="1"/>
  <c r="G6" i="1" s="1"/>
  <c r="D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1" i="1"/>
  <c r="G22" i="1"/>
  <c r="G23" i="1"/>
  <c r="G24" i="1"/>
  <c r="F92" i="1"/>
  <c r="E92" i="1"/>
  <c r="D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6" i="1"/>
  <c r="F45" i="1"/>
  <c r="E45" i="1"/>
  <c r="D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F27" i="1"/>
  <c r="G26" i="1"/>
  <c r="G25" i="1"/>
  <c r="D27" i="3" l="1"/>
  <c r="G47" i="3"/>
  <c r="F93" i="1"/>
  <c r="D93" i="3"/>
  <c r="E93" i="3"/>
  <c r="F93" i="3"/>
  <c r="E27" i="3"/>
  <c r="G20" i="3"/>
  <c r="G27" i="3" s="1"/>
  <c r="G92" i="3"/>
  <c r="G64" i="3"/>
  <c r="G45" i="3"/>
  <c r="G93" i="3"/>
  <c r="G20" i="1"/>
  <c r="G47" i="1"/>
  <c r="G64" i="1" s="1"/>
  <c r="G45" i="1"/>
  <c r="D27" i="1"/>
  <c r="E27" i="1"/>
  <c r="G92" i="1"/>
  <c r="D93" i="1"/>
  <c r="E93" i="1"/>
  <c r="G93" i="1" l="1"/>
  <c r="G27" i="1"/>
</calcChain>
</file>

<file path=xl/sharedStrings.xml><?xml version="1.0" encoding="utf-8"?>
<sst xmlns="http://schemas.openxmlformats.org/spreadsheetml/2006/main" count="1191" uniqueCount="116">
  <si>
    <t>行政区別住民登録人口</t>
    <rPh sb="0" eb="2">
      <t>ギョウセイ</t>
    </rPh>
    <rPh sb="2" eb="4">
      <t>クベツ</t>
    </rPh>
    <rPh sb="4" eb="6">
      <t>ジュウミン</t>
    </rPh>
    <rPh sb="6" eb="8">
      <t>トウロク</t>
    </rPh>
    <rPh sb="8" eb="10">
      <t>ジンコウ</t>
    </rPh>
    <phoneticPr fontId="2"/>
  </si>
  <si>
    <t>行政区名称</t>
    <rPh sb="0" eb="3">
      <t>ギョウセイク</t>
    </rPh>
    <rPh sb="3" eb="5">
      <t>メイショウ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</si>
  <si>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</si>
  <si>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</si>
  <si>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</si>
  <si>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</si>
  <si>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玉　　城</t>
    <rPh sb="0" eb="1">
      <t>タマ</t>
    </rPh>
    <rPh sb="3" eb="4">
      <t>シロ</t>
    </rPh>
    <phoneticPr fontId="2"/>
  </si>
  <si>
    <t>親慶原</t>
    <phoneticPr fontId="2"/>
  </si>
  <si>
    <t>垣花</t>
  </si>
  <si>
    <t>仲村渠</t>
  </si>
  <si>
    <t>百名</t>
  </si>
  <si>
    <t>新原</t>
  </si>
  <si>
    <t>玉城</t>
  </si>
  <si>
    <t>中山</t>
  </si>
  <si>
    <t>奥武</t>
  </si>
  <si>
    <t>志堅原</t>
  </si>
  <si>
    <t>堀川</t>
  </si>
  <si>
    <t>富里</t>
  </si>
  <si>
    <t>當山</t>
  </si>
  <si>
    <t>屋嘉部</t>
  </si>
  <si>
    <t>糸数</t>
  </si>
  <si>
    <t>喜良原</t>
  </si>
  <si>
    <t>船越</t>
  </si>
  <si>
    <t>愛地</t>
  </si>
  <si>
    <t>前川</t>
  </si>
  <si>
    <t>垣花（つきしろ）</t>
    <rPh sb="0" eb="2">
      <t>カキノハナ</t>
    </rPh>
    <phoneticPr fontId="2"/>
  </si>
  <si>
    <t>親慶原（県営親ケ原団地）</t>
    <rPh sb="4" eb="6">
      <t>ケンエイ</t>
    </rPh>
    <rPh sb="6" eb="7">
      <t>オヤ</t>
    </rPh>
    <rPh sb="8" eb="9">
      <t>ハラ</t>
    </rPh>
    <rPh sb="9" eb="11">
      <t>ダンチ</t>
    </rPh>
    <phoneticPr fontId="2"/>
  </si>
  <si>
    <t>喜良原（朝日の家）</t>
    <rPh sb="0" eb="1">
      <t>キ</t>
    </rPh>
    <rPh sb="1" eb="2">
      <t>リョウ</t>
    </rPh>
    <rPh sb="2" eb="3">
      <t>ハラ</t>
    </rPh>
    <rPh sb="4" eb="6">
      <t>アサヒ</t>
    </rPh>
    <rPh sb="7" eb="8">
      <t>イエ</t>
    </rPh>
    <phoneticPr fontId="2"/>
  </si>
  <si>
    <t>小計（玉城）</t>
    <rPh sb="0" eb="2">
      <t>ショウケイ</t>
    </rPh>
    <rPh sb="3" eb="5">
      <t>タマグスク</t>
    </rPh>
    <phoneticPr fontId="2"/>
  </si>
  <si>
    <t>知　　念</t>
    <rPh sb="0" eb="1">
      <t>チ</t>
    </rPh>
    <rPh sb="3" eb="4">
      <t>ネン</t>
    </rPh>
    <phoneticPr fontId="2"/>
  </si>
  <si>
    <t>志喜屋</t>
  </si>
  <si>
    <t>山里</t>
  </si>
  <si>
    <t>具志堅</t>
  </si>
  <si>
    <t>知念</t>
  </si>
  <si>
    <t>吉富</t>
  </si>
  <si>
    <t>久手堅</t>
  </si>
  <si>
    <t>安座真</t>
  </si>
  <si>
    <t>知名</t>
  </si>
  <si>
    <t>海野</t>
  </si>
  <si>
    <t>久原</t>
  </si>
  <si>
    <t>久高</t>
  </si>
  <si>
    <t>具志堅（刑務所）</t>
  </si>
  <si>
    <t>知念（自衛隊１）</t>
  </si>
  <si>
    <t>吉富（自衛隊２）</t>
  </si>
  <si>
    <t>久手堅（老人ホーム）</t>
  </si>
  <si>
    <t>知念（県営団地）</t>
  </si>
  <si>
    <t>志喜屋（つきしろ）</t>
  </si>
  <si>
    <t>小計（知念）</t>
    <rPh sb="0" eb="2">
      <t>ショウケイ</t>
    </rPh>
    <rPh sb="3" eb="5">
      <t>チネン</t>
    </rPh>
    <phoneticPr fontId="2"/>
  </si>
  <si>
    <t>佐　　敷</t>
    <rPh sb="0" eb="1">
      <t>サ</t>
    </rPh>
    <rPh sb="3" eb="4">
      <t>シキ</t>
    </rPh>
    <phoneticPr fontId="2"/>
  </si>
  <si>
    <t>津波古</t>
  </si>
  <si>
    <t>小谷</t>
  </si>
  <si>
    <t>新里</t>
  </si>
  <si>
    <t>兼久</t>
  </si>
  <si>
    <t>佐敷</t>
  </si>
  <si>
    <t>手登根</t>
  </si>
  <si>
    <t>伊原</t>
  </si>
  <si>
    <t>屋比久</t>
  </si>
  <si>
    <t>外間</t>
  </si>
  <si>
    <t>冨祖崎</t>
  </si>
  <si>
    <t>仲伊保</t>
  </si>
  <si>
    <t>新開</t>
  </si>
  <si>
    <t>つきしろ</t>
  </si>
  <si>
    <t>県営団地</t>
  </si>
  <si>
    <t>第二団地</t>
  </si>
  <si>
    <t>県営仲伊保団地</t>
  </si>
  <si>
    <t>自衛隊</t>
  </si>
  <si>
    <t>小谷（小谷園）</t>
    <rPh sb="3" eb="5">
      <t>コタニ</t>
    </rPh>
    <rPh sb="5" eb="6">
      <t>エン</t>
    </rPh>
    <phoneticPr fontId="2"/>
  </si>
  <si>
    <t>小計（佐敷）</t>
    <rPh sb="0" eb="2">
      <t>ショウケイ</t>
    </rPh>
    <rPh sb="3" eb="5">
      <t>サシキ</t>
    </rPh>
    <phoneticPr fontId="2"/>
  </si>
  <si>
    <t>大　　里</t>
    <rPh sb="0" eb="1">
      <t>ダイ</t>
    </rPh>
    <rPh sb="3" eb="4">
      <t>サト</t>
    </rPh>
    <phoneticPr fontId="2"/>
  </si>
  <si>
    <t>西原</t>
  </si>
  <si>
    <t>南風原</t>
  </si>
  <si>
    <t>平良</t>
  </si>
  <si>
    <t>嶺井</t>
  </si>
  <si>
    <t>嶺井団地</t>
  </si>
  <si>
    <t>古堅</t>
  </si>
  <si>
    <t>福原</t>
  </si>
  <si>
    <t>島袋</t>
  </si>
  <si>
    <t>当間</t>
  </si>
  <si>
    <t>仲程</t>
  </si>
  <si>
    <t>高宮城</t>
  </si>
  <si>
    <t>銭又</t>
  </si>
  <si>
    <t>平川</t>
  </si>
  <si>
    <t>稲嶺</t>
  </si>
  <si>
    <t>大里グリーンタウン</t>
  </si>
  <si>
    <t>目取真</t>
  </si>
  <si>
    <t>湧稲国</t>
  </si>
  <si>
    <t>大城</t>
  </si>
  <si>
    <t>稲福</t>
  </si>
  <si>
    <t>真境名</t>
  </si>
  <si>
    <t>大里団地</t>
  </si>
  <si>
    <t>大里第二団地</t>
  </si>
  <si>
    <t>大里ニュータウン</t>
  </si>
  <si>
    <t>第二グリーンタウン</t>
  </si>
  <si>
    <t>島添の丘</t>
  </si>
  <si>
    <t>東雲の丘</t>
  </si>
  <si>
    <t>鵠生の叢</t>
  </si>
  <si>
    <t>小計（大里）</t>
    <rPh sb="0" eb="2">
      <t>ショウケイ</t>
    </rPh>
    <rPh sb="3" eb="5">
      <t>オオザト</t>
    </rPh>
    <phoneticPr fontId="2"/>
  </si>
  <si>
    <t>南城市合計</t>
    <rPh sb="0" eb="2">
      <t>ナンジョウ</t>
    </rPh>
    <rPh sb="2" eb="3">
      <t>シ</t>
    </rPh>
    <rPh sb="3" eb="5">
      <t>ゴウケイ</t>
    </rPh>
    <phoneticPr fontId="2"/>
  </si>
  <si>
    <r>
      <t>平成25</t>
    </r>
    <r>
      <rPr>
        <sz val="11"/>
        <color indexed="8"/>
        <rFont val="ＭＳ Ｐゴシック"/>
        <family val="3"/>
        <charset val="128"/>
      </rPr>
      <t>年</t>
    </r>
    <r>
      <rPr>
        <sz val="11"/>
        <color indexed="8"/>
        <rFont val="ＭＳ Ｐゴシック"/>
        <family val="3"/>
        <charset val="128"/>
      </rPr>
      <t>1</t>
    </r>
    <r>
      <rPr>
        <sz val="11"/>
        <color indexed="8"/>
        <rFont val="ＭＳ Ｐゴシック"/>
        <family val="3"/>
        <charset val="128"/>
      </rPr>
      <t>月末日</t>
    </r>
    <rPh sb="7" eb="8">
      <t>マツ</t>
    </rPh>
    <phoneticPr fontId="2"/>
  </si>
  <si>
    <t>※外国人登録者を含みます。</t>
    <rPh sb="1" eb="4">
      <t>ガイコクジン</t>
    </rPh>
    <rPh sb="4" eb="6">
      <t>トウロク</t>
    </rPh>
    <rPh sb="6" eb="7">
      <t>シャ</t>
    </rPh>
    <rPh sb="8" eb="9">
      <t>フク</t>
    </rPh>
    <phoneticPr fontId="2"/>
  </si>
  <si>
    <t>平成25年2月末日</t>
    <rPh sb="7" eb="8">
      <t>マツ</t>
    </rPh>
    <phoneticPr fontId="2"/>
  </si>
  <si>
    <t>平成25年3月末日</t>
    <rPh sb="7" eb="8">
      <t>マツ</t>
    </rPh>
    <phoneticPr fontId="2"/>
  </si>
  <si>
    <t>志喜屋（つきしろ）</t>
    <phoneticPr fontId="2"/>
  </si>
  <si>
    <t>つきしろ</t>
    <phoneticPr fontId="2"/>
  </si>
  <si>
    <t>字つきしろ</t>
    <rPh sb="0" eb="1">
      <t>アザ</t>
    </rPh>
    <phoneticPr fontId="2"/>
  </si>
  <si>
    <t>親慶原</t>
    <phoneticPr fontId="2"/>
  </si>
  <si>
    <t>平成25年4月末日</t>
    <rPh sb="7" eb="8">
      <t>マツ</t>
    </rPh>
    <phoneticPr fontId="2"/>
  </si>
  <si>
    <t>平成25年5月末日</t>
    <rPh sb="7" eb="8">
      <t>マツ</t>
    </rPh>
    <phoneticPr fontId="2"/>
  </si>
  <si>
    <t>平成25年6月末日</t>
    <rPh sb="7" eb="8">
      <t>マツ</t>
    </rPh>
    <phoneticPr fontId="2"/>
  </si>
  <si>
    <t>平成25年7月末日</t>
    <rPh sb="7" eb="8">
      <t>マツ</t>
    </rPh>
    <phoneticPr fontId="2"/>
  </si>
  <si>
    <t>平成25年8月末日</t>
    <rPh sb="7" eb="8">
      <t>マツ</t>
    </rPh>
    <phoneticPr fontId="2"/>
  </si>
  <si>
    <t>平成25年9月末日</t>
    <rPh sb="7" eb="8">
      <t>マツ</t>
    </rPh>
    <phoneticPr fontId="2"/>
  </si>
  <si>
    <t>平成25年10月末日</t>
    <rPh sb="8" eb="9">
      <t>マツ</t>
    </rPh>
    <phoneticPr fontId="2"/>
  </si>
  <si>
    <t>※外国人住民を含みます。</t>
    <rPh sb="1" eb="4">
      <t>ガイコクジン</t>
    </rPh>
    <rPh sb="4" eb="6">
      <t>ジュウミン</t>
    </rPh>
    <rPh sb="7" eb="8">
      <t>フク</t>
    </rPh>
    <phoneticPr fontId="2"/>
  </si>
  <si>
    <t>平成25年11月末日</t>
    <rPh sb="8" eb="9">
      <t>マツ</t>
    </rPh>
    <phoneticPr fontId="2"/>
  </si>
  <si>
    <t>平成25年12月末日</t>
    <rPh sb="8" eb="9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</si>
</sst>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/&quot;標&quot;&quot;準&quot;"/>
  </numFmts>
  <fonts count="13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8"/>
      <color indexed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8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80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1" fillId="0" borderId="2" xfId="0" applyFont="1" applyBorder="1"/>
    <xf numFmtId="176" fontId="7" fillId="0" borderId="2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>
      <alignment horizontal="right"/>
    </xf>
    <xf numFmtId="3" fontId="1" fillId="0" borderId="0" xfId="0" applyNumberFormat="1" applyFont="1"/>
    <xf numFmtId="0" fontId="9" fillId="0" borderId="4" xfId="0" applyFont="1" applyFill="1" applyBorder="1" applyAlignment="1">
      <alignment horizontal="left" indent="2"/>
    </xf>
    <xf numFmtId="0" fontId="9" fillId="0" borderId="5" xfId="0" applyFont="1" applyFill="1" applyBorder="1" applyAlignment="1">
      <alignment horizontal="left" indent="2"/>
    </xf>
    <xf numFmtId="3" fontId="9" fillId="0" borderId="3" xfId="0" applyNumberFormat="1" applyFont="1" applyFill="1" applyBorder="1" applyAlignment="1">
      <alignment horizontal="right"/>
    </xf>
    <xf numFmtId="0" fontId="9" fillId="0" borderId="3" xfId="0" applyNumberFormat="1" applyFont="1" applyFill="1" applyBorder="1" applyAlignment="1">
      <alignment horizontal="right"/>
    </xf>
    <xf numFmtId="3" fontId="9" fillId="3" borderId="3" xfId="0" applyNumberFormat="1" applyFont="1" applyFill="1" applyBorder="1" applyAlignment="1">
      <alignment horizontal="right"/>
    </xf>
    <xf numFmtId="3" fontId="9" fillId="0" borderId="10" xfId="0" applyNumberFormat="1" applyFont="1" applyFill="1" applyBorder="1" applyAlignment="1">
      <alignment horizontal="right"/>
    </xf>
    <xf numFmtId="0" fontId="9" fillId="0" borderId="10" xfId="0" applyNumberFormat="1" applyFont="1" applyFill="1" applyBorder="1" applyAlignment="1">
      <alignment horizontal="right"/>
    </xf>
    <xf numFmtId="3" fontId="9" fillId="3" borderId="12" xfId="0" applyNumberFormat="1" applyFont="1" applyFill="1" applyBorder="1" applyAlignment="1">
      <alignment horizontal="right"/>
    </xf>
    <xf numFmtId="38" fontId="9" fillId="0" borderId="10" xfId="0" applyNumberFormat="1" applyFont="1" applyFill="1" applyBorder="1" applyAlignment="1">
      <alignment horizontal="right"/>
    </xf>
    <xf numFmtId="38" fontId="9" fillId="0" borderId="2" xfId="0" applyNumberFormat="1" applyFont="1" applyFill="1" applyBorder="1" applyAlignment="1">
      <alignment horizontal="right"/>
    </xf>
    <xf numFmtId="0" fontId="1" fillId="4" borderId="13" xfId="0" applyFont="1" applyFill="1" applyBorder="1" applyAlignment="1">
      <alignment vertical="center" textRotation="255"/>
    </xf>
    <xf numFmtId="3" fontId="1" fillId="4" borderId="13" xfId="0" applyNumberFormat="1" applyFont="1" applyFill="1" applyBorder="1"/>
    <xf numFmtId="0" fontId="9" fillId="0" borderId="4" xfId="0" applyFont="1" applyFill="1" applyBorder="1" applyAlignment="1">
      <alignment horizontal="left" indent="2"/>
    </xf>
    <xf numFmtId="0" fontId="9" fillId="0" borderId="5" xfId="0" applyFont="1" applyFill="1" applyBorder="1" applyAlignment="1">
      <alignment horizontal="left" indent="2"/>
    </xf>
    <xf numFmtId="176" fontId="7" fillId="0" borderId="2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left" indent="2"/>
    </xf>
    <xf numFmtId="0" fontId="9" fillId="0" borderId="5" xfId="0" applyFont="1" applyFill="1" applyBorder="1" applyAlignment="1">
      <alignment horizontal="left" indent="2"/>
    </xf>
    <xf numFmtId="176" fontId="7" fillId="0" borderId="2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left" indent="2"/>
    </xf>
    <xf numFmtId="0" fontId="9" fillId="0" borderId="5" xfId="0" applyFont="1" applyFill="1" applyBorder="1" applyAlignment="1">
      <alignment horizontal="left" indent="2"/>
    </xf>
    <xf numFmtId="176" fontId="7" fillId="0" borderId="2" xfId="0" applyNumberFormat="1" applyFont="1" applyFill="1" applyBorder="1" applyAlignment="1">
      <alignment horizontal="center"/>
    </xf>
    <xf numFmtId="3" fontId="9" fillId="5" borderId="11" xfId="0" applyNumberFormat="1" applyFont="1" applyFill="1" applyBorder="1" applyAlignment="1">
      <alignment horizontal="right"/>
    </xf>
    <xf numFmtId="0" fontId="12" fillId="2" borderId="11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left" indent="2"/>
    </xf>
    <xf numFmtId="0" fontId="9" fillId="0" borderId="5" xfId="0" applyFont="1" applyFill="1" applyBorder="1" applyAlignment="1">
      <alignment horizontal="left" indent="2"/>
    </xf>
    <xf numFmtId="176" fontId="7" fillId="0" borderId="2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left" indent="2"/>
    </xf>
    <xf numFmtId="0" fontId="9" fillId="0" borderId="5" xfId="0" applyFont="1" applyFill="1" applyBorder="1" applyAlignment="1">
      <alignment horizontal="left" indent="2"/>
    </xf>
    <xf numFmtId="176" fontId="7" fillId="0" borderId="2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left" indent="2"/>
    </xf>
    <xf numFmtId="0" fontId="9" fillId="0" borderId="5" xfId="0" applyFont="1" applyFill="1" applyBorder="1" applyAlignment="1">
      <alignment horizontal="left" indent="2"/>
    </xf>
    <xf numFmtId="176" fontId="7" fillId="0" borderId="2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left" indent="2"/>
    </xf>
    <xf numFmtId="0" fontId="9" fillId="0" borderId="5" xfId="0" applyFont="1" applyFill="1" applyBorder="1" applyAlignment="1">
      <alignment horizontal="left" indent="2"/>
    </xf>
    <xf numFmtId="176" fontId="7" fillId="0" borderId="2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left" indent="2"/>
    </xf>
    <xf numFmtId="0" fontId="9" fillId="0" borderId="5" xfId="0" applyFont="1" applyFill="1" applyBorder="1" applyAlignment="1">
      <alignment horizontal="left" indent="2"/>
    </xf>
    <xf numFmtId="176" fontId="7" fillId="0" borderId="2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left" indent="2"/>
    </xf>
    <xf numFmtId="0" fontId="9" fillId="0" borderId="5" xfId="0" applyFont="1" applyFill="1" applyBorder="1" applyAlignment="1">
      <alignment horizontal="left" indent="2"/>
    </xf>
    <xf numFmtId="176" fontId="7" fillId="0" borderId="2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left" indent="2"/>
    </xf>
    <xf numFmtId="0" fontId="9" fillId="0" borderId="5" xfId="0" applyFont="1" applyFill="1" applyBorder="1" applyAlignment="1">
      <alignment horizontal="left" indent="2"/>
    </xf>
    <xf numFmtId="176" fontId="7" fillId="0" borderId="2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left" indent="2"/>
    </xf>
    <xf numFmtId="0" fontId="9" fillId="0" borderId="5" xfId="0" applyFont="1" applyFill="1" applyBorder="1" applyAlignment="1">
      <alignment horizontal="left" indent="2"/>
    </xf>
    <xf numFmtId="176" fontId="7" fillId="0" borderId="2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left" indent="2"/>
    </xf>
    <xf numFmtId="0" fontId="9" fillId="0" borderId="5" xfId="0" applyFont="1" applyFill="1" applyBorder="1" applyAlignment="1">
      <alignment horizontal="left" indent="2"/>
    </xf>
    <xf numFmtId="0" fontId="9" fillId="3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 vertical="distributed"/>
    </xf>
    <xf numFmtId="0" fontId="1" fillId="4" borderId="15" xfId="0" applyFont="1" applyFill="1" applyBorder="1" applyAlignment="1">
      <alignment horizontal="center" vertical="distributed"/>
    </xf>
    <xf numFmtId="0" fontId="9" fillId="0" borderId="2" xfId="0" applyFont="1" applyFill="1" applyBorder="1" applyAlignment="1">
      <alignment horizontal="left" indent="2"/>
    </xf>
    <xf numFmtId="0" fontId="8" fillId="2" borderId="7" xfId="0" applyFont="1" applyFill="1" applyBorder="1" applyAlignment="1">
      <alignment horizontal="center" vertical="center" textRotation="255"/>
    </xf>
    <xf numFmtId="0" fontId="8" fillId="2" borderId="6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textRotation="255"/>
    </xf>
    <xf numFmtId="0" fontId="9" fillId="0" borderId="8" xfId="0" applyFont="1" applyFill="1" applyBorder="1" applyAlignment="1">
      <alignment horizontal="left" indent="2"/>
    </xf>
    <xf numFmtId="0" fontId="9" fillId="0" borderId="9" xfId="0" applyFont="1" applyFill="1" applyBorder="1" applyAlignment="1">
      <alignment horizontal="left" indent="2"/>
    </xf>
    <xf numFmtId="0" fontId="9" fillId="0" borderId="10" xfId="0" applyFont="1" applyFill="1" applyBorder="1" applyAlignment="1">
      <alignment horizontal="left" indent="2"/>
    </xf>
    <xf numFmtId="0" fontId="9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 wrapText="1"/>
    </xf>
    <xf numFmtId="176" fontId="7" fillId="0" borderId="2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textRotation="255"/>
    </xf>
    <xf numFmtId="0" fontId="9" fillId="5" borderId="14" xfId="0" applyFont="1" applyFill="1" applyBorder="1" applyAlignment="1">
      <alignment horizontal="left" indent="2"/>
    </xf>
    <xf numFmtId="0" fontId="9" fillId="5" borderId="15" xfId="0" applyFont="1" applyFill="1" applyBorder="1" applyAlignment="1">
      <alignment horizontal="left" indent="2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zoomScale="130" zoomScaleNormal="130" zoomScaleSheetLayoutView="130" workbookViewId="0">
      <selection activeCell="D18" sqref="D18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71" t="s">
        <v>98</v>
      </c>
      <c r="G1" s="72"/>
      <c r="H1" s="2"/>
    </row>
    <row r="2" spans="1:8" ht="13.5" customHeight="1" x14ac:dyDescent="0.15">
      <c r="A2" s="73" t="s">
        <v>0</v>
      </c>
      <c r="B2" s="73"/>
      <c r="C2" s="73"/>
      <c r="D2" s="73"/>
      <c r="E2" s="73"/>
      <c r="F2" s="73"/>
      <c r="G2" s="73"/>
      <c r="H2" s="3"/>
    </row>
    <row r="3" spans="1:8" ht="13.5" customHeight="1" x14ac:dyDescent="0.2">
      <c r="A3" s="73"/>
      <c r="B3" s="73"/>
      <c r="C3" s="73"/>
      <c r="D3" s="73"/>
      <c r="E3" s="73"/>
      <c r="F3" s="73"/>
      <c r="G3" s="73"/>
      <c r="H3" s="4"/>
    </row>
    <row r="4" spans="1:8" ht="16.5" customHeight="1" x14ac:dyDescent="0.15">
      <c r="B4" s="74"/>
      <c r="C4" s="74"/>
      <c r="D4" s="5"/>
      <c r="E4" s="75" t="s">
        <v>99</v>
      </c>
      <c r="F4" s="75"/>
      <c r="G4" s="75"/>
    </row>
    <row r="5" spans="1:8" ht="15" customHeight="1" x14ac:dyDescent="0.15">
      <c r="A5" s="6"/>
      <c r="B5" s="76" t="s">
        <v>1</v>
      </c>
      <c r="C5" s="76"/>
      <c r="D5" s="7" t="s">
        <v>2</v>
      </c>
      <c r="E5" s="7" t="s">
        <v>3</v>
      </c>
      <c r="F5" s="7" t="s">
        <v>4</v>
      </c>
      <c r="G5" s="7" t="s">
        <v>5</v>
      </c>
    </row>
    <row r="6" spans="1:8" ht="15" customHeight="1" x14ac:dyDescent="0.15">
      <c r="A6" s="77" t="s">
        <v>6</v>
      </c>
      <c r="B6" s="58" t="s">
        <v>7</v>
      </c>
      <c r="C6" s="59"/>
      <c r="D6" s="8">
        <f>479-D25</f>
        <v>424</v>
      </c>
      <c r="E6" s="9">
        <f>676-E25</f>
        <v>588</v>
      </c>
      <c r="F6" s="9">
        <v>582</v>
      </c>
      <c r="G6" s="8">
        <f>SUM(E6:F6)</f>
        <v>1170</v>
      </c>
    </row>
    <row r="7" spans="1:8" ht="15" customHeight="1" x14ac:dyDescent="0.15">
      <c r="A7" s="65"/>
      <c r="B7" s="58" t="s">
        <v>8</v>
      </c>
      <c r="C7" s="59"/>
      <c r="D7" s="8">
        <v>139</v>
      </c>
      <c r="E7" s="9">
        <v>183</v>
      </c>
      <c r="F7" s="9">
        <v>187</v>
      </c>
      <c r="G7" s="8">
        <f t="shared" ref="G7:G13" si="0">SUM(E7:F7)</f>
        <v>370</v>
      </c>
    </row>
    <row r="8" spans="1:8" ht="15" customHeight="1" x14ac:dyDescent="0.15">
      <c r="A8" s="65"/>
      <c r="B8" s="58" t="s">
        <v>9</v>
      </c>
      <c r="C8" s="59"/>
      <c r="D8" s="8">
        <v>91</v>
      </c>
      <c r="E8" s="9">
        <v>121</v>
      </c>
      <c r="F8" s="9">
        <v>112</v>
      </c>
      <c r="G8" s="8">
        <f t="shared" si="0"/>
        <v>233</v>
      </c>
    </row>
    <row r="9" spans="1:8" ht="15" customHeight="1" x14ac:dyDescent="0.15">
      <c r="A9" s="65"/>
      <c r="B9" s="58" t="s">
        <v>10</v>
      </c>
      <c r="C9" s="59"/>
      <c r="D9" s="8">
        <v>330</v>
      </c>
      <c r="E9" s="9">
        <v>418</v>
      </c>
      <c r="F9" s="9">
        <v>459</v>
      </c>
      <c r="G9" s="8">
        <f t="shared" si="0"/>
        <v>877</v>
      </c>
    </row>
    <row r="10" spans="1:8" ht="15" customHeight="1" x14ac:dyDescent="0.15">
      <c r="A10" s="65"/>
      <c r="B10" s="58" t="s">
        <v>11</v>
      </c>
      <c r="C10" s="59"/>
      <c r="D10" s="8">
        <v>88</v>
      </c>
      <c r="E10" s="9">
        <v>114</v>
      </c>
      <c r="F10" s="9">
        <v>110</v>
      </c>
      <c r="G10" s="8">
        <f t="shared" si="0"/>
        <v>224</v>
      </c>
    </row>
    <row r="11" spans="1:8" ht="15" customHeight="1" x14ac:dyDescent="0.15">
      <c r="A11" s="65"/>
      <c r="B11" s="58" t="s">
        <v>12</v>
      </c>
      <c r="C11" s="59"/>
      <c r="D11" s="8">
        <v>81</v>
      </c>
      <c r="E11" s="9">
        <v>107</v>
      </c>
      <c r="F11" s="9">
        <v>100</v>
      </c>
      <c r="G11" s="8">
        <f t="shared" si="0"/>
        <v>207</v>
      </c>
    </row>
    <row r="12" spans="1:8" ht="15" customHeight="1" x14ac:dyDescent="0.15">
      <c r="A12" s="65"/>
      <c r="B12" s="58" t="s">
        <v>13</v>
      </c>
      <c r="C12" s="59"/>
      <c r="D12" s="8">
        <v>79</v>
      </c>
      <c r="E12" s="9">
        <v>113</v>
      </c>
      <c r="F12" s="9">
        <v>114</v>
      </c>
      <c r="G12" s="8">
        <f t="shared" si="0"/>
        <v>227</v>
      </c>
    </row>
    <row r="13" spans="1:8" ht="15" customHeight="1" x14ac:dyDescent="0.15">
      <c r="A13" s="65"/>
      <c r="B13" s="58" t="s">
        <v>14</v>
      </c>
      <c r="C13" s="59"/>
      <c r="D13" s="8">
        <v>338</v>
      </c>
      <c r="E13" s="9">
        <v>475</v>
      </c>
      <c r="F13" s="9">
        <v>483</v>
      </c>
      <c r="G13" s="8">
        <f t="shared" si="0"/>
        <v>958</v>
      </c>
    </row>
    <row r="14" spans="1:8" ht="15" customHeight="1" x14ac:dyDescent="0.15">
      <c r="A14" s="65"/>
      <c r="B14" s="58" t="s">
        <v>15</v>
      </c>
      <c r="C14" s="59"/>
      <c r="D14" s="8">
        <v>182</v>
      </c>
      <c r="E14" s="9">
        <v>290</v>
      </c>
      <c r="F14" s="9">
        <v>253</v>
      </c>
      <c r="G14" s="8">
        <f t="shared" ref="G14:G26" si="1">SUM(E14:F14)</f>
        <v>543</v>
      </c>
    </row>
    <row r="15" spans="1:8" ht="15" customHeight="1" x14ac:dyDescent="0.15">
      <c r="A15" s="65"/>
      <c r="B15" s="58" t="s">
        <v>16</v>
      </c>
      <c r="C15" s="59"/>
      <c r="D15" s="8">
        <v>226</v>
      </c>
      <c r="E15" s="9">
        <v>303</v>
      </c>
      <c r="F15" s="9">
        <v>288</v>
      </c>
      <c r="G15" s="8">
        <f t="shared" si="1"/>
        <v>591</v>
      </c>
    </row>
    <row r="16" spans="1:8" ht="15" customHeight="1" x14ac:dyDescent="0.15">
      <c r="A16" s="65"/>
      <c r="B16" s="58" t="s">
        <v>17</v>
      </c>
      <c r="C16" s="59"/>
      <c r="D16" s="8">
        <v>153</v>
      </c>
      <c r="E16" s="9">
        <v>239</v>
      </c>
      <c r="F16" s="9">
        <v>218</v>
      </c>
      <c r="G16" s="8">
        <f t="shared" si="1"/>
        <v>457</v>
      </c>
    </row>
    <row r="17" spans="1:8" ht="15" customHeight="1" x14ac:dyDescent="0.15">
      <c r="A17" s="65"/>
      <c r="B17" s="58" t="s">
        <v>18</v>
      </c>
      <c r="C17" s="59"/>
      <c r="D17" s="8">
        <v>158</v>
      </c>
      <c r="E17" s="9">
        <v>207</v>
      </c>
      <c r="F17" s="9">
        <v>241</v>
      </c>
      <c r="G17" s="8">
        <f t="shared" si="1"/>
        <v>448</v>
      </c>
    </row>
    <row r="18" spans="1:8" ht="15" customHeight="1" x14ac:dyDescent="0.15">
      <c r="A18" s="65"/>
      <c r="B18" s="58" t="s">
        <v>19</v>
      </c>
      <c r="C18" s="59"/>
      <c r="D18" s="8">
        <v>248</v>
      </c>
      <c r="E18" s="9">
        <v>293</v>
      </c>
      <c r="F18" s="9">
        <v>282</v>
      </c>
      <c r="G18" s="8">
        <f t="shared" si="1"/>
        <v>575</v>
      </c>
    </row>
    <row r="19" spans="1:8" ht="15" customHeight="1" x14ac:dyDescent="0.15">
      <c r="A19" s="65"/>
      <c r="B19" s="58" t="s">
        <v>20</v>
      </c>
      <c r="C19" s="59"/>
      <c r="D19" s="8">
        <v>189</v>
      </c>
      <c r="E19" s="9">
        <v>273</v>
      </c>
      <c r="F19" s="9">
        <v>259</v>
      </c>
      <c r="G19" s="8">
        <f t="shared" si="1"/>
        <v>532</v>
      </c>
    </row>
    <row r="20" spans="1:8" ht="15" customHeight="1" x14ac:dyDescent="0.15">
      <c r="A20" s="65"/>
      <c r="B20" s="58" t="s">
        <v>21</v>
      </c>
      <c r="C20" s="59"/>
      <c r="D20" s="8">
        <f>198-D26</f>
        <v>91</v>
      </c>
      <c r="E20" s="8">
        <f>160-E26</f>
        <v>128</v>
      </c>
      <c r="F20" s="8">
        <f>200-F26</f>
        <v>125</v>
      </c>
      <c r="G20" s="8">
        <f t="shared" si="1"/>
        <v>253</v>
      </c>
    </row>
    <row r="21" spans="1:8" ht="15" customHeight="1" x14ac:dyDescent="0.15">
      <c r="A21" s="65"/>
      <c r="B21" s="58" t="s">
        <v>22</v>
      </c>
      <c r="C21" s="59"/>
      <c r="D21" s="8">
        <v>510</v>
      </c>
      <c r="E21" s="9">
        <v>794</v>
      </c>
      <c r="F21" s="9">
        <v>779</v>
      </c>
      <c r="G21" s="8">
        <f t="shared" si="1"/>
        <v>1573</v>
      </c>
    </row>
    <row r="22" spans="1:8" ht="15" customHeight="1" x14ac:dyDescent="0.15">
      <c r="A22" s="65"/>
      <c r="B22" s="58" t="s">
        <v>23</v>
      </c>
      <c r="C22" s="59"/>
      <c r="D22" s="8">
        <v>366</v>
      </c>
      <c r="E22" s="9">
        <v>547</v>
      </c>
      <c r="F22" s="9">
        <v>582</v>
      </c>
      <c r="G22" s="8">
        <f t="shared" si="1"/>
        <v>1129</v>
      </c>
    </row>
    <row r="23" spans="1:8" ht="15" customHeight="1" x14ac:dyDescent="0.15">
      <c r="A23" s="65"/>
      <c r="B23" s="58" t="s">
        <v>24</v>
      </c>
      <c r="C23" s="59"/>
      <c r="D23" s="8">
        <v>405</v>
      </c>
      <c r="E23" s="9">
        <v>579</v>
      </c>
      <c r="F23" s="9">
        <v>519</v>
      </c>
      <c r="G23" s="8">
        <f t="shared" si="1"/>
        <v>1098</v>
      </c>
    </row>
    <row r="24" spans="1:8" ht="15" customHeight="1" x14ac:dyDescent="0.15">
      <c r="A24" s="65"/>
      <c r="B24" s="58" t="s">
        <v>25</v>
      </c>
      <c r="C24" s="59"/>
      <c r="D24" s="8">
        <v>42</v>
      </c>
      <c r="E24" s="9">
        <v>56</v>
      </c>
      <c r="F24" s="9">
        <v>60</v>
      </c>
      <c r="G24" s="8">
        <f t="shared" si="1"/>
        <v>116</v>
      </c>
      <c r="H24" s="10"/>
    </row>
    <row r="25" spans="1:8" ht="15" customHeight="1" x14ac:dyDescent="0.15">
      <c r="A25" s="65"/>
      <c r="B25" s="11" t="s">
        <v>26</v>
      </c>
      <c r="C25" s="12"/>
      <c r="D25" s="13">
        <v>55</v>
      </c>
      <c r="E25" s="14">
        <v>88</v>
      </c>
      <c r="F25" s="14">
        <v>113</v>
      </c>
      <c r="G25" s="8">
        <f t="shared" si="1"/>
        <v>201</v>
      </c>
      <c r="H25" s="10"/>
    </row>
    <row r="26" spans="1:8" ht="15" customHeight="1" x14ac:dyDescent="0.15">
      <c r="A26" s="65"/>
      <c r="B26" s="58" t="s">
        <v>27</v>
      </c>
      <c r="C26" s="59"/>
      <c r="D26" s="13">
        <v>107</v>
      </c>
      <c r="E26" s="13">
        <v>32</v>
      </c>
      <c r="F26" s="13">
        <v>75</v>
      </c>
      <c r="G26" s="13">
        <f t="shared" si="1"/>
        <v>107</v>
      </c>
      <c r="H26" s="10"/>
    </row>
    <row r="27" spans="1:8" ht="15" customHeight="1" thickBot="1" x14ac:dyDescent="0.2">
      <c r="A27" s="65"/>
      <c r="B27" s="70" t="s">
        <v>28</v>
      </c>
      <c r="C27" s="70"/>
      <c r="D27" s="15">
        <f>SUM(D6:D26)</f>
        <v>4302</v>
      </c>
      <c r="E27" s="15">
        <f>SUM(E6:E26)</f>
        <v>5948</v>
      </c>
      <c r="F27" s="15">
        <f>SUM(F6:F26)</f>
        <v>5941</v>
      </c>
      <c r="G27" s="15">
        <f>SUM(G6:G26)</f>
        <v>11889</v>
      </c>
    </row>
    <row r="28" spans="1:8" ht="15" customHeight="1" thickTop="1" x14ac:dyDescent="0.15">
      <c r="A28" s="64" t="s">
        <v>29</v>
      </c>
      <c r="B28" s="67" t="s">
        <v>30</v>
      </c>
      <c r="C28" s="68"/>
      <c r="D28" s="16">
        <v>270</v>
      </c>
      <c r="E28" s="17">
        <v>405</v>
      </c>
      <c r="F28" s="17">
        <v>358</v>
      </c>
      <c r="G28" s="16">
        <f>SUM(E28:F28)</f>
        <v>763</v>
      </c>
    </row>
    <row r="29" spans="1:8" ht="15" customHeight="1" x14ac:dyDescent="0.15">
      <c r="A29" s="65"/>
      <c r="B29" s="58" t="s">
        <v>31</v>
      </c>
      <c r="C29" s="59"/>
      <c r="D29" s="8">
        <v>105</v>
      </c>
      <c r="E29" s="9">
        <v>139</v>
      </c>
      <c r="F29" s="9">
        <v>128</v>
      </c>
      <c r="G29" s="8">
        <f>SUM(E29:F29)</f>
        <v>267</v>
      </c>
    </row>
    <row r="30" spans="1:8" ht="15" customHeight="1" x14ac:dyDescent="0.15">
      <c r="A30" s="65"/>
      <c r="B30" s="58" t="s">
        <v>32</v>
      </c>
      <c r="C30" s="59"/>
      <c r="D30" s="8">
        <v>77</v>
      </c>
      <c r="E30" s="9">
        <v>111</v>
      </c>
      <c r="F30" s="9">
        <v>94</v>
      </c>
      <c r="G30" s="8">
        <f t="shared" ref="G30:G44" si="2">SUM(E30:F30)</f>
        <v>205</v>
      </c>
    </row>
    <row r="31" spans="1:8" ht="15" customHeight="1" x14ac:dyDescent="0.15">
      <c r="A31" s="65"/>
      <c r="B31" s="58" t="s">
        <v>33</v>
      </c>
      <c r="C31" s="59"/>
      <c r="D31" s="8">
        <v>225</v>
      </c>
      <c r="E31" s="9">
        <v>331</v>
      </c>
      <c r="F31" s="9">
        <v>278</v>
      </c>
      <c r="G31" s="8">
        <f t="shared" si="2"/>
        <v>609</v>
      </c>
    </row>
    <row r="32" spans="1:8" ht="15" customHeight="1" x14ac:dyDescent="0.15">
      <c r="A32" s="65"/>
      <c r="B32" s="58" t="s">
        <v>34</v>
      </c>
      <c r="C32" s="59"/>
      <c r="D32" s="8">
        <v>54</v>
      </c>
      <c r="E32" s="9">
        <v>63</v>
      </c>
      <c r="F32" s="9">
        <v>57</v>
      </c>
      <c r="G32" s="8">
        <f t="shared" si="2"/>
        <v>120</v>
      </c>
    </row>
    <row r="33" spans="1:7" ht="15" customHeight="1" x14ac:dyDescent="0.15">
      <c r="A33" s="65"/>
      <c r="B33" s="58" t="s">
        <v>35</v>
      </c>
      <c r="C33" s="59"/>
      <c r="D33" s="8">
        <v>138</v>
      </c>
      <c r="E33" s="9">
        <v>188</v>
      </c>
      <c r="F33" s="9">
        <v>177</v>
      </c>
      <c r="G33" s="8">
        <f t="shared" si="2"/>
        <v>365</v>
      </c>
    </row>
    <row r="34" spans="1:7" ht="15" customHeight="1" x14ac:dyDescent="0.15">
      <c r="A34" s="65"/>
      <c r="B34" s="58" t="s">
        <v>36</v>
      </c>
      <c r="C34" s="59"/>
      <c r="D34" s="8">
        <v>219</v>
      </c>
      <c r="E34" s="9">
        <v>298</v>
      </c>
      <c r="F34" s="9">
        <v>281</v>
      </c>
      <c r="G34" s="8">
        <f t="shared" si="2"/>
        <v>579</v>
      </c>
    </row>
    <row r="35" spans="1:7" ht="15" customHeight="1" x14ac:dyDescent="0.15">
      <c r="A35" s="65"/>
      <c r="B35" s="58" t="s">
        <v>37</v>
      </c>
      <c r="C35" s="59"/>
      <c r="D35" s="8">
        <v>252</v>
      </c>
      <c r="E35" s="9">
        <v>352</v>
      </c>
      <c r="F35" s="9">
        <v>332</v>
      </c>
      <c r="G35" s="8">
        <f t="shared" si="2"/>
        <v>684</v>
      </c>
    </row>
    <row r="36" spans="1:7" ht="15" customHeight="1" x14ac:dyDescent="0.15">
      <c r="A36" s="65"/>
      <c r="B36" s="58" t="s">
        <v>38</v>
      </c>
      <c r="C36" s="59"/>
      <c r="D36" s="8">
        <v>183</v>
      </c>
      <c r="E36" s="9">
        <v>233</v>
      </c>
      <c r="F36" s="9">
        <v>245</v>
      </c>
      <c r="G36" s="8">
        <f t="shared" si="2"/>
        <v>478</v>
      </c>
    </row>
    <row r="37" spans="1:7" ht="15" customHeight="1" x14ac:dyDescent="0.15">
      <c r="A37" s="65"/>
      <c r="B37" s="58" t="s">
        <v>39</v>
      </c>
      <c r="C37" s="59"/>
      <c r="D37" s="8">
        <v>174</v>
      </c>
      <c r="E37" s="9">
        <v>266</v>
      </c>
      <c r="F37" s="9">
        <v>257</v>
      </c>
      <c r="G37" s="8">
        <f t="shared" si="2"/>
        <v>523</v>
      </c>
    </row>
    <row r="38" spans="1:7" ht="15" customHeight="1" x14ac:dyDescent="0.15">
      <c r="A38" s="65"/>
      <c r="B38" s="58" t="s">
        <v>40</v>
      </c>
      <c r="C38" s="59"/>
      <c r="D38" s="8">
        <v>147</v>
      </c>
      <c r="E38" s="9">
        <v>142</v>
      </c>
      <c r="F38" s="9">
        <v>134</v>
      </c>
      <c r="G38" s="8">
        <f t="shared" si="2"/>
        <v>276</v>
      </c>
    </row>
    <row r="39" spans="1:7" ht="15" customHeight="1" x14ac:dyDescent="0.15">
      <c r="A39" s="65"/>
      <c r="B39" s="58" t="s">
        <v>41</v>
      </c>
      <c r="C39" s="59"/>
      <c r="D39" s="8">
        <v>36</v>
      </c>
      <c r="E39" s="9">
        <v>41</v>
      </c>
      <c r="F39" s="9">
        <v>23</v>
      </c>
      <c r="G39" s="8">
        <f t="shared" si="2"/>
        <v>64</v>
      </c>
    </row>
    <row r="40" spans="1:7" ht="15" customHeight="1" x14ac:dyDescent="0.15">
      <c r="A40" s="65"/>
      <c r="B40" s="58" t="s">
        <v>42</v>
      </c>
      <c r="C40" s="59"/>
      <c r="D40" s="8">
        <v>28</v>
      </c>
      <c r="E40" s="9">
        <v>26</v>
      </c>
      <c r="F40" s="9">
        <v>2</v>
      </c>
      <c r="G40" s="8">
        <f t="shared" si="2"/>
        <v>28</v>
      </c>
    </row>
    <row r="41" spans="1:7" ht="15" customHeight="1" x14ac:dyDescent="0.15">
      <c r="A41" s="65"/>
      <c r="B41" s="58" t="s">
        <v>43</v>
      </c>
      <c r="C41" s="59"/>
      <c r="D41" s="8">
        <v>0</v>
      </c>
      <c r="E41" s="8">
        <v>0</v>
      </c>
      <c r="F41" s="8">
        <v>0</v>
      </c>
      <c r="G41" s="8">
        <f t="shared" si="2"/>
        <v>0</v>
      </c>
    </row>
    <row r="42" spans="1:7" ht="15" customHeight="1" x14ac:dyDescent="0.15">
      <c r="A42" s="65"/>
      <c r="B42" s="58" t="s">
        <v>44</v>
      </c>
      <c r="C42" s="59"/>
      <c r="D42" s="8">
        <v>69</v>
      </c>
      <c r="E42" s="9">
        <v>19</v>
      </c>
      <c r="F42" s="9">
        <v>50</v>
      </c>
      <c r="G42" s="8">
        <f t="shared" si="2"/>
        <v>69</v>
      </c>
    </row>
    <row r="43" spans="1:7" ht="15" customHeight="1" x14ac:dyDescent="0.15">
      <c r="A43" s="65"/>
      <c r="B43" s="58" t="s">
        <v>45</v>
      </c>
      <c r="C43" s="59"/>
      <c r="D43" s="8">
        <v>53</v>
      </c>
      <c r="E43" s="9">
        <v>86</v>
      </c>
      <c r="F43" s="9">
        <v>95</v>
      </c>
      <c r="G43" s="8">
        <f t="shared" si="2"/>
        <v>181</v>
      </c>
    </row>
    <row r="44" spans="1:7" ht="15" customHeight="1" x14ac:dyDescent="0.15">
      <c r="A44" s="65"/>
      <c r="B44" s="58" t="s">
        <v>46</v>
      </c>
      <c r="C44" s="59"/>
      <c r="D44" s="8">
        <v>51</v>
      </c>
      <c r="E44" s="9">
        <v>74</v>
      </c>
      <c r="F44" s="9">
        <v>64</v>
      </c>
      <c r="G44" s="8">
        <f t="shared" si="2"/>
        <v>138</v>
      </c>
    </row>
    <row r="45" spans="1:7" ht="15" customHeight="1" thickBot="1" x14ac:dyDescent="0.2">
      <c r="A45" s="66"/>
      <c r="B45" s="60" t="s">
        <v>47</v>
      </c>
      <c r="C45" s="60"/>
      <c r="D45" s="18">
        <f>SUM(D28:D44)</f>
        <v>2081</v>
      </c>
      <c r="E45" s="18">
        <f>SUM(E28:E44)</f>
        <v>2774</v>
      </c>
      <c r="F45" s="18">
        <f>SUM(F28:F44)</f>
        <v>2575</v>
      </c>
      <c r="G45" s="18">
        <f>SUM(G28:G44)</f>
        <v>5349</v>
      </c>
    </row>
    <row r="46" spans="1:7" ht="15" customHeight="1" thickTop="1" x14ac:dyDescent="0.15">
      <c r="A46" s="64" t="s">
        <v>48</v>
      </c>
      <c r="B46" s="69" t="s">
        <v>49</v>
      </c>
      <c r="C46" s="69"/>
      <c r="D46" s="16">
        <v>1069</v>
      </c>
      <c r="E46" s="17">
        <v>1553</v>
      </c>
      <c r="F46" s="17">
        <v>1526</v>
      </c>
      <c r="G46" s="16">
        <f>SUM(E46:F46)</f>
        <v>3079</v>
      </c>
    </row>
    <row r="47" spans="1:7" ht="15" customHeight="1" x14ac:dyDescent="0.15">
      <c r="A47" s="65"/>
      <c r="B47" s="63" t="s">
        <v>50</v>
      </c>
      <c r="C47" s="63"/>
      <c r="D47" s="8">
        <f>185-D63</f>
        <v>115</v>
      </c>
      <c r="E47" s="8">
        <f>157-E63</f>
        <v>143</v>
      </c>
      <c r="F47" s="8">
        <f>199-F63</f>
        <v>143</v>
      </c>
      <c r="G47" s="8">
        <f>SUM(E47:F47)</f>
        <v>286</v>
      </c>
    </row>
    <row r="48" spans="1:7" ht="15" customHeight="1" x14ac:dyDescent="0.15">
      <c r="A48" s="65"/>
      <c r="B48" s="63" t="s">
        <v>51</v>
      </c>
      <c r="C48" s="63"/>
      <c r="D48" s="8">
        <v>327</v>
      </c>
      <c r="E48" s="9">
        <v>456</v>
      </c>
      <c r="F48" s="9">
        <v>439</v>
      </c>
      <c r="G48" s="8">
        <f t="shared" ref="G48:G62" si="3">SUM(E48:F48)</f>
        <v>895</v>
      </c>
    </row>
    <row r="49" spans="1:7" ht="15" customHeight="1" x14ac:dyDescent="0.15">
      <c r="A49" s="65"/>
      <c r="B49" s="63" t="s">
        <v>52</v>
      </c>
      <c r="C49" s="63"/>
      <c r="D49" s="8">
        <v>164</v>
      </c>
      <c r="E49" s="9">
        <v>248</v>
      </c>
      <c r="F49" s="9">
        <v>241</v>
      </c>
      <c r="G49" s="8">
        <f t="shared" si="3"/>
        <v>489</v>
      </c>
    </row>
    <row r="50" spans="1:7" ht="15" customHeight="1" x14ac:dyDescent="0.15">
      <c r="A50" s="65"/>
      <c r="B50" s="63" t="s">
        <v>53</v>
      </c>
      <c r="C50" s="63"/>
      <c r="D50" s="8">
        <v>220</v>
      </c>
      <c r="E50" s="9">
        <v>300</v>
      </c>
      <c r="F50" s="9">
        <v>320</v>
      </c>
      <c r="G50" s="8">
        <f t="shared" si="3"/>
        <v>620</v>
      </c>
    </row>
    <row r="51" spans="1:7" ht="15" customHeight="1" x14ac:dyDescent="0.15">
      <c r="A51" s="65"/>
      <c r="B51" s="63" t="s">
        <v>54</v>
      </c>
      <c r="C51" s="63"/>
      <c r="D51" s="8">
        <v>315</v>
      </c>
      <c r="E51" s="9">
        <v>460</v>
      </c>
      <c r="F51" s="9">
        <v>419</v>
      </c>
      <c r="G51" s="8">
        <f t="shared" si="3"/>
        <v>879</v>
      </c>
    </row>
    <row r="52" spans="1:7" ht="15" customHeight="1" x14ac:dyDescent="0.15">
      <c r="A52" s="65"/>
      <c r="B52" s="63" t="s">
        <v>55</v>
      </c>
      <c r="C52" s="63"/>
      <c r="D52" s="8">
        <v>97</v>
      </c>
      <c r="E52" s="9">
        <v>134</v>
      </c>
      <c r="F52" s="9">
        <v>129</v>
      </c>
      <c r="G52" s="8">
        <f t="shared" si="3"/>
        <v>263</v>
      </c>
    </row>
    <row r="53" spans="1:7" ht="15" customHeight="1" x14ac:dyDescent="0.15">
      <c r="A53" s="65"/>
      <c r="B53" s="63" t="s">
        <v>56</v>
      </c>
      <c r="C53" s="63"/>
      <c r="D53" s="8">
        <v>137</v>
      </c>
      <c r="E53" s="9">
        <v>170</v>
      </c>
      <c r="F53" s="9">
        <v>187</v>
      </c>
      <c r="G53" s="8">
        <f t="shared" si="3"/>
        <v>357</v>
      </c>
    </row>
    <row r="54" spans="1:7" ht="15" customHeight="1" x14ac:dyDescent="0.15">
      <c r="A54" s="65"/>
      <c r="B54" s="63" t="s">
        <v>57</v>
      </c>
      <c r="C54" s="63"/>
      <c r="D54" s="8">
        <v>60</v>
      </c>
      <c r="E54" s="9">
        <v>89</v>
      </c>
      <c r="F54" s="9">
        <v>81</v>
      </c>
      <c r="G54" s="8">
        <f t="shared" si="3"/>
        <v>170</v>
      </c>
    </row>
    <row r="55" spans="1:7" ht="15" customHeight="1" x14ac:dyDescent="0.15">
      <c r="A55" s="65"/>
      <c r="B55" s="63" t="s">
        <v>58</v>
      </c>
      <c r="C55" s="63"/>
      <c r="D55" s="8">
        <v>148</v>
      </c>
      <c r="E55" s="9">
        <v>209</v>
      </c>
      <c r="F55" s="9">
        <v>189</v>
      </c>
      <c r="G55" s="8">
        <f t="shared" si="3"/>
        <v>398</v>
      </c>
    </row>
    <row r="56" spans="1:7" ht="15" customHeight="1" x14ac:dyDescent="0.15">
      <c r="A56" s="65"/>
      <c r="B56" s="63" t="s">
        <v>59</v>
      </c>
      <c r="C56" s="63"/>
      <c r="D56" s="8">
        <v>190</v>
      </c>
      <c r="E56" s="9">
        <v>259</v>
      </c>
      <c r="F56" s="9">
        <v>253</v>
      </c>
      <c r="G56" s="8">
        <f t="shared" si="3"/>
        <v>512</v>
      </c>
    </row>
    <row r="57" spans="1:7" ht="15" customHeight="1" x14ac:dyDescent="0.15">
      <c r="A57" s="65"/>
      <c r="B57" s="63" t="s">
        <v>60</v>
      </c>
      <c r="C57" s="63"/>
      <c r="D57" s="8">
        <v>502</v>
      </c>
      <c r="E57" s="9">
        <v>649</v>
      </c>
      <c r="F57" s="9">
        <v>655</v>
      </c>
      <c r="G57" s="8">
        <f t="shared" si="3"/>
        <v>1304</v>
      </c>
    </row>
    <row r="58" spans="1:7" ht="15" customHeight="1" x14ac:dyDescent="0.15">
      <c r="A58" s="65"/>
      <c r="B58" s="63" t="s">
        <v>61</v>
      </c>
      <c r="C58" s="63"/>
      <c r="D58" s="8">
        <v>318</v>
      </c>
      <c r="E58" s="9">
        <v>407</v>
      </c>
      <c r="F58" s="9">
        <v>370</v>
      </c>
      <c r="G58" s="8">
        <f t="shared" si="3"/>
        <v>777</v>
      </c>
    </row>
    <row r="59" spans="1:7" ht="15" customHeight="1" x14ac:dyDescent="0.15">
      <c r="A59" s="65"/>
      <c r="B59" s="63" t="s">
        <v>62</v>
      </c>
      <c r="C59" s="63"/>
      <c r="D59" s="8">
        <v>157</v>
      </c>
      <c r="E59" s="9">
        <v>223</v>
      </c>
      <c r="F59" s="9">
        <v>249</v>
      </c>
      <c r="G59" s="8">
        <f t="shared" si="3"/>
        <v>472</v>
      </c>
    </row>
    <row r="60" spans="1:7" ht="15" customHeight="1" x14ac:dyDescent="0.15">
      <c r="A60" s="65"/>
      <c r="B60" s="63" t="s">
        <v>63</v>
      </c>
      <c r="C60" s="63"/>
      <c r="D60" s="8">
        <v>94</v>
      </c>
      <c r="E60" s="9">
        <v>151</v>
      </c>
      <c r="F60" s="9">
        <v>156</v>
      </c>
      <c r="G60" s="8">
        <f t="shared" si="3"/>
        <v>307</v>
      </c>
    </row>
    <row r="61" spans="1:7" ht="15" customHeight="1" x14ac:dyDescent="0.15">
      <c r="A61" s="65"/>
      <c r="B61" s="63" t="s">
        <v>64</v>
      </c>
      <c r="C61" s="63"/>
      <c r="D61" s="8">
        <v>54</v>
      </c>
      <c r="E61" s="9">
        <v>113</v>
      </c>
      <c r="F61" s="9">
        <v>100</v>
      </c>
      <c r="G61" s="8">
        <f t="shared" si="3"/>
        <v>213</v>
      </c>
    </row>
    <row r="62" spans="1:7" ht="15" customHeight="1" x14ac:dyDescent="0.15">
      <c r="A62" s="65"/>
      <c r="B62" s="63" t="s">
        <v>65</v>
      </c>
      <c r="C62" s="63"/>
      <c r="D62" s="8">
        <v>76</v>
      </c>
      <c r="E62" s="9">
        <v>73</v>
      </c>
      <c r="F62" s="9">
        <v>3</v>
      </c>
      <c r="G62" s="8">
        <f t="shared" si="3"/>
        <v>76</v>
      </c>
    </row>
    <row r="63" spans="1:7" ht="15" customHeight="1" x14ac:dyDescent="0.15">
      <c r="A63" s="65"/>
      <c r="B63" s="63" t="s">
        <v>66</v>
      </c>
      <c r="C63" s="63"/>
      <c r="D63" s="8">
        <v>70</v>
      </c>
      <c r="E63" s="8">
        <v>14</v>
      </c>
      <c r="F63" s="8">
        <v>56</v>
      </c>
      <c r="G63" s="8">
        <f>SUM(E63:F63)</f>
        <v>70</v>
      </c>
    </row>
    <row r="64" spans="1:7" ht="15" customHeight="1" thickBot="1" x14ac:dyDescent="0.2">
      <c r="A64" s="66"/>
      <c r="B64" s="60" t="s">
        <v>67</v>
      </c>
      <c r="C64" s="60"/>
      <c r="D64" s="18">
        <f>SUM(D46:D63)</f>
        <v>4113</v>
      </c>
      <c r="E64" s="18">
        <f>SUM(E46:E63)</f>
        <v>5651</v>
      </c>
      <c r="F64" s="18">
        <f>SUM(F46:F63)</f>
        <v>5516</v>
      </c>
      <c r="G64" s="18">
        <f>SUM(G46:G63)</f>
        <v>11167</v>
      </c>
    </row>
    <row r="65" spans="1:7" ht="15" customHeight="1" thickTop="1" x14ac:dyDescent="0.15">
      <c r="A65" s="64" t="s">
        <v>68</v>
      </c>
      <c r="B65" s="67" t="s">
        <v>69</v>
      </c>
      <c r="C65" s="68"/>
      <c r="D65" s="19">
        <v>55</v>
      </c>
      <c r="E65" s="17">
        <v>75</v>
      </c>
      <c r="F65" s="17">
        <v>71</v>
      </c>
      <c r="G65" s="16">
        <f>SUM(E65:F65)</f>
        <v>146</v>
      </c>
    </row>
    <row r="66" spans="1:7" ht="15" customHeight="1" x14ac:dyDescent="0.15">
      <c r="A66" s="65"/>
      <c r="B66" s="58" t="s">
        <v>70</v>
      </c>
      <c r="C66" s="59"/>
      <c r="D66" s="20">
        <v>117</v>
      </c>
      <c r="E66" s="9">
        <v>163</v>
      </c>
      <c r="F66" s="9">
        <v>157</v>
      </c>
      <c r="G66" s="8">
        <f>SUM(E66:F66)</f>
        <v>320</v>
      </c>
    </row>
    <row r="67" spans="1:7" ht="15" customHeight="1" x14ac:dyDescent="0.15">
      <c r="A67" s="65"/>
      <c r="B67" s="58" t="s">
        <v>71</v>
      </c>
      <c r="C67" s="59"/>
      <c r="D67" s="20">
        <v>146</v>
      </c>
      <c r="E67" s="9">
        <v>220</v>
      </c>
      <c r="F67" s="9">
        <v>228</v>
      </c>
      <c r="G67" s="8">
        <f t="shared" ref="G67:G91" si="4">SUM(E67:F67)</f>
        <v>448</v>
      </c>
    </row>
    <row r="68" spans="1:7" ht="15" customHeight="1" x14ac:dyDescent="0.15">
      <c r="A68" s="65"/>
      <c r="B68" s="58" t="s">
        <v>72</v>
      </c>
      <c r="C68" s="59"/>
      <c r="D68" s="20">
        <v>183</v>
      </c>
      <c r="E68" s="9">
        <v>281</v>
      </c>
      <c r="F68" s="9">
        <v>245</v>
      </c>
      <c r="G68" s="8">
        <f t="shared" si="4"/>
        <v>526</v>
      </c>
    </row>
    <row r="69" spans="1:7" ht="15" customHeight="1" x14ac:dyDescent="0.15">
      <c r="A69" s="65"/>
      <c r="B69" s="58" t="s">
        <v>73</v>
      </c>
      <c r="C69" s="59"/>
      <c r="D69" s="20">
        <v>154</v>
      </c>
      <c r="E69" s="9">
        <v>230</v>
      </c>
      <c r="F69" s="9">
        <v>220</v>
      </c>
      <c r="G69" s="8">
        <f t="shared" si="4"/>
        <v>450</v>
      </c>
    </row>
    <row r="70" spans="1:7" ht="15" customHeight="1" x14ac:dyDescent="0.15">
      <c r="A70" s="65"/>
      <c r="B70" s="58" t="s">
        <v>74</v>
      </c>
      <c r="C70" s="59"/>
      <c r="D70" s="20">
        <v>113</v>
      </c>
      <c r="E70" s="9">
        <v>135</v>
      </c>
      <c r="F70" s="9">
        <v>128</v>
      </c>
      <c r="G70" s="8">
        <f t="shared" si="4"/>
        <v>263</v>
      </c>
    </row>
    <row r="71" spans="1:7" ht="15" customHeight="1" x14ac:dyDescent="0.15">
      <c r="A71" s="65"/>
      <c r="B71" s="58" t="s">
        <v>75</v>
      </c>
      <c r="C71" s="59"/>
      <c r="D71" s="20">
        <v>161</v>
      </c>
      <c r="E71" s="9">
        <v>248</v>
      </c>
      <c r="F71" s="9">
        <v>223</v>
      </c>
      <c r="G71" s="8">
        <f t="shared" si="4"/>
        <v>471</v>
      </c>
    </row>
    <row r="72" spans="1:7" ht="15" customHeight="1" x14ac:dyDescent="0.15">
      <c r="A72" s="65"/>
      <c r="B72" s="58" t="s">
        <v>76</v>
      </c>
      <c r="C72" s="59"/>
      <c r="D72" s="20">
        <v>185</v>
      </c>
      <c r="E72" s="9">
        <v>286</v>
      </c>
      <c r="F72" s="9">
        <v>292</v>
      </c>
      <c r="G72" s="8">
        <f t="shared" si="4"/>
        <v>578</v>
      </c>
    </row>
    <row r="73" spans="1:7" ht="15" customHeight="1" x14ac:dyDescent="0.15">
      <c r="A73" s="65"/>
      <c r="B73" s="58" t="s">
        <v>77</v>
      </c>
      <c r="C73" s="59"/>
      <c r="D73" s="20">
        <v>210</v>
      </c>
      <c r="E73" s="9">
        <v>336</v>
      </c>
      <c r="F73" s="9">
        <v>314</v>
      </c>
      <c r="G73" s="8">
        <f t="shared" si="4"/>
        <v>650</v>
      </c>
    </row>
    <row r="74" spans="1:7" ht="15" customHeight="1" x14ac:dyDescent="0.15">
      <c r="A74" s="65"/>
      <c r="B74" s="58" t="s">
        <v>78</v>
      </c>
      <c r="C74" s="59"/>
      <c r="D74" s="20">
        <v>228</v>
      </c>
      <c r="E74" s="9">
        <v>308</v>
      </c>
      <c r="F74" s="9">
        <v>338</v>
      </c>
      <c r="G74" s="8">
        <f t="shared" si="4"/>
        <v>646</v>
      </c>
    </row>
    <row r="75" spans="1:7" ht="15" customHeight="1" x14ac:dyDescent="0.15">
      <c r="A75" s="65"/>
      <c r="B75" s="58" t="s">
        <v>79</v>
      </c>
      <c r="C75" s="59"/>
      <c r="D75" s="20">
        <v>111</v>
      </c>
      <c r="E75" s="9">
        <v>184</v>
      </c>
      <c r="F75" s="9">
        <v>173</v>
      </c>
      <c r="G75" s="8">
        <f t="shared" si="4"/>
        <v>357</v>
      </c>
    </row>
    <row r="76" spans="1:7" ht="15" customHeight="1" x14ac:dyDescent="0.15">
      <c r="A76" s="65"/>
      <c r="B76" s="58" t="s">
        <v>80</v>
      </c>
      <c r="C76" s="59"/>
      <c r="D76" s="20">
        <v>59</v>
      </c>
      <c r="E76" s="9">
        <v>100</v>
      </c>
      <c r="F76" s="9">
        <v>86</v>
      </c>
      <c r="G76" s="8">
        <f t="shared" si="4"/>
        <v>186</v>
      </c>
    </row>
    <row r="77" spans="1:7" ht="15" customHeight="1" x14ac:dyDescent="0.15">
      <c r="A77" s="65"/>
      <c r="B77" s="58" t="s">
        <v>81</v>
      </c>
      <c r="C77" s="59"/>
      <c r="D77" s="20">
        <v>131</v>
      </c>
      <c r="E77" s="9">
        <v>190</v>
      </c>
      <c r="F77" s="9">
        <v>190</v>
      </c>
      <c r="G77" s="8">
        <f t="shared" si="4"/>
        <v>380</v>
      </c>
    </row>
    <row r="78" spans="1:7" ht="15" customHeight="1" x14ac:dyDescent="0.15">
      <c r="A78" s="65"/>
      <c r="B78" s="58" t="s">
        <v>82</v>
      </c>
      <c r="C78" s="59"/>
      <c r="D78" s="20">
        <v>340</v>
      </c>
      <c r="E78" s="9">
        <v>503</v>
      </c>
      <c r="F78" s="9">
        <v>511</v>
      </c>
      <c r="G78" s="8">
        <f t="shared" si="4"/>
        <v>1014</v>
      </c>
    </row>
    <row r="79" spans="1:7" ht="15" customHeight="1" x14ac:dyDescent="0.15">
      <c r="A79" s="65"/>
      <c r="B79" s="58" t="s">
        <v>83</v>
      </c>
      <c r="C79" s="59"/>
      <c r="D79" s="20">
        <v>695</v>
      </c>
      <c r="E79" s="9">
        <v>973</v>
      </c>
      <c r="F79" s="9">
        <v>997</v>
      </c>
      <c r="G79" s="8">
        <f t="shared" si="4"/>
        <v>1970</v>
      </c>
    </row>
    <row r="80" spans="1:7" ht="15" customHeight="1" x14ac:dyDescent="0.15">
      <c r="A80" s="65"/>
      <c r="B80" s="58" t="s">
        <v>84</v>
      </c>
      <c r="C80" s="59"/>
      <c r="D80" s="20">
        <v>238</v>
      </c>
      <c r="E80" s="9">
        <v>357</v>
      </c>
      <c r="F80" s="9">
        <v>357</v>
      </c>
      <c r="G80" s="8">
        <f t="shared" si="4"/>
        <v>714</v>
      </c>
    </row>
    <row r="81" spans="1:7" ht="15" customHeight="1" x14ac:dyDescent="0.15">
      <c r="A81" s="65"/>
      <c r="B81" s="58" t="s">
        <v>85</v>
      </c>
      <c r="C81" s="59"/>
      <c r="D81" s="20">
        <v>154</v>
      </c>
      <c r="E81" s="9">
        <v>207</v>
      </c>
      <c r="F81" s="9">
        <v>207</v>
      </c>
      <c r="G81" s="8">
        <f t="shared" si="4"/>
        <v>414</v>
      </c>
    </row>
    <row r="82" spans="1:7" ht="15" customHeight="1" x14ac:dyDescent="0.15">
      <c r="A82" s="65"/>
      <c r="B82" s="58" t="s">
        <v>86</v>
      </c>
      <c r="C82" s="59"/>
      <c r="D82" s="20">
        <v>278</v>
      </c>
      <c r="E82" s="9">
        <v>411</v>
      </c>
      <c r="F82" s="9">
        <v>390</v>
      </c>
      <c r="G82" s="8">
        <f t="shared" si="4"/>
        <v>801</v>
      </c>
    </row>
    <row r="83" spans="1:7" ht="15" customHeight="1" x14ac:dyDescent="0.15">
      <c r="A83" s="65"/>
      <c r="B83" s="58" t="s">
        <v>87</v>
      </c>
      <c r="C83" s="59"/>
      <c r="D83" s="20">
        <v>123</v>
      </c>
      <c r="E83" s="9">
        <v>192</v>
      </c>
      <c r="F83" s="9">
        <v>170</v>
      </c>
      <c r="G83" s="8">
        <f t="shared" si="4"/>
        <v>362</v>
      </c>
    </row>
    <row r="84" spans="1:7" ht="15" customHeight="1" x14ac:dyDescent="0.15">
      <c r="A84" s="65"/>
      <c r="B84" s="58" t="s">
        <v>88</v>
      </c>
      <c r="C84" s="59"/>
      <c r="D84" s="20">
        <v>80</v>
      </c>
      <c r="E84" s="9">
        <v>119</v>
      </c>
      <c r="F84" s="9">
        <v>118</v>
      </c>
      <c r="G84" s="8">
        <f t="shared" si="4"/>
        <v>237</v>
      </c>
    </row>
    <row r="85" spans="1:7" ht="15" customHeight="1" x14ac:dyDescent="0.15">
      <c r="A85" s="65"/>
      <c r="B85" s="58" t="s">
        <v>89</v>
      </c>
      <c r="C85" s="59"/>
      <c r="D85" s="20">
        <v>121</v>
      </c>
      <c r="E85" s="9">
        <v>177</v>
      </c>
      <c r="F85" s="9">
        <v>207</v>
      </c>
      <c r="G85" s="8">
        <f t="shared" si="4"/>
        <v>384</v>
      </c>
    </row>
    <row r="86" spans="1:7" ht="15" customHeight="1" x14ac:dyDescent="0.15">
      <c r="A86" s="65"/>
      <c r="B86" s="58" t="s">
        <v>90</v>
      </c>
      <c r="C86" s="59"/>
      <c r="D86" s="20">
        <v>67</v>
      </c>
      <c r="E86" s="9">
        <v>104</v>
      </c>
      <c r="F86" s="9">
        <v>114</v>
      </c>
      <c r="G86" s="8">
        <f t="shared" si="4"/>
        <v>218</v>
      </c>
    </row>
    <row r="87" spans="1:7" ht="15" customHeight="1" x14ac:dyDescent="0.15">
      <c r="A87" s="65"/>
      <c r="B87" s="58" t="s">
        <v>91</v>
      </c>
      <c r="C87" s="59"/>
      <c r="D87" s="20">
        <v>185</v>
      </c>
      <c r="E87" s="9">
        <v>355</v>
      </c>
      <c r="F87" s="9">
        <v>339</v>
      </c>
      <c r="G87" s="8">
        <f t="shared" si="4"/>
        <v>694</v>
      </c>
    </row>
    <row r="88" spans="1:7" ht="15" customHeight="1" x14ac:dyDescent="0.15">
      <c r="A88" s="65"/>
      <c r="B88" s="58" t="s">
        <v>92</v>
      </c>
      <c r="C88" s="59"/>
      <c r="D88" s="20">
        <v>126</v>
      </c>
      <c r="E88" s="9">
        <v>227</v>
      </c>
      <c r="F88" s="9">
        <v>234</v>
      </c>
      <c r="G88" s="8">
        <f t="shared" si="4"/>
        <v>461</v>
      </c>
    </row>
    <row r="89" spans="1:7" ht="15" customHeight="1" x14ac:dyDescent="0.15">
      <c r="A89" s="65"/>
      <c r="B89" s="58" t="s">
        <v>93</v>
      </c>
      <c r="C89" s="59"/>
      <c r="D89" s="20">
        <v>60</v>
      </c>
      <c r="E89" s="9">
        <v>26</v>
      </c>
      <c r="F89" s="9">
        <v>34</v>
      </c>
      <c r="G89" s="8">
        <f t="shared" si="4"/>
        <v>60</v>
      </c>
    </row>
    <row r="90" spans="1:7" ht="15" customHeight="1" x14ac:dyDescent="0.15">
      <c r="A90" s="65"/>
      <c r="B90" s="58" t="s">
        <v>94</v>
      </c>
      <c r="C90" s="59"/>
      <c r="D90" s="20">
        <v>108</v>
      </c>
      <c r="E90" s="9">
        <v>34</v>
      </c>
      <c r="F90" s="9">
        <v>74</v>
      </c>
      <c r="G90" s="8">
        <f t="shared" si="4"/>
        <v>108</v>
      </c>
    </row>
    <row r="91" spans="1:7" ht="15" customHeight="1" x14ac:dyDescent="0.15">
      <c r="A91" s="65"/>
      <c r="B91" s="58" t="s">
        <v>95</v>
      </c>
      <c r="C91" s="59"/>
      <c r="D91" s="20">
        <v>53</v>
      </c>
      <c r="E91" s="9">
        <v>31</v>
      </c>
      <c r="F91" s="9">
        <v>22</v>
      </c>
      <c r="G91" s="8">
        <f t="shared" si="4"/>
        <v>53</v>
      </c>
    </row>
    <row r="92" spans="1:7" ht="15" customHeight="1" thickBot="1" x14ac:dyDescent="0.2">
      <c r="A92" s="66"/>
      <c r="B92" s="60" t="s">
        <v>96</v>
      </c>
      <c r="C92" s="60"/>
      <c r="D92" s="18">
        <f>SUM(D65:D91)</f>
        <v>4481</v>
      </c>
      <c r="E92" s="18">
        <f>SUM(E65:E91)</f>
        <v>6472</v>
      </c>
      <c r="F92" s="18">
        <f>SUM(F65:F91)</f>
        <v>6439</v>
      </c>
      <c r="G92" s="18">
        <f>SUM(G65:G91)</f>
        <v>12911</v>
      </c>
    </row>
    <row r="93" spans="1:7" ht="15" customHeight="1" thickTop="1" thickBot="1" x14ac:dyDescent="0.2">
      <c r="A93" s="21"/>
      <c r="B93" s="61" t="s">
        <v>97</v>
      </c>
      <c r="C93" s="62"/>
      <c r="D93" s="22">
        <f>SUM(D6:D26,D28:D44,D46:D63,D65:D91)</f>
        <v>14977</v>
      </c>
      <c r="E93" s="22">
        <f>SUM(E6:E26,E28:E44,E46:E63,E65:E91)</f>
        <v>20845</v>
      </c>
      <c r="F93" s="22">
        <f>SUM(F6:F26,F28:F44,F46:F63,F65:F91)</f>
        <v>20471</v>
      </c>
      <c r="G93" s="22">
        <f>SUM(G6:G26,G28:G44,G46:G63,G65:G91)</f>
        <v>41316</v>
      </c>
    </row>
    <row r="94" spans="1:7" ht="15" customHeight="1" thickTop="1" x14ac:dyDescent="0.15">
      <c r="D94" s="10"/>
      <c r="E94" s="10"/>
      <c r="F94" s="10"/>
      <c r="G94" s="10"/>
    </row>
    <row r="95" spans="1:7" ht="15" customHeight="1" x14ac:dyDescent="0.15">
      <c r="D95" s="10"/>
      <c r="E95" s="10"/>
      <c r="F95" s="10"/>
      <c r="G95" s="10"/>
    </row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</sheetData>
  <sheetProtection sheet="1"/>
  <mergeCells count="96">
    <mergeCell ref="A6:A27"/>
    <mergeCell ref="B6:C6"/>
    <mergeCell ref="B7:C7"/>
    <mergeCell ref="B8:C8"/>
    <mergeCell ref="B9:C9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F1:G1"/>
    <mergeCell ref="A2:G3"/>
    <mergeCell ref="B4:C4"/>
    <mergeCell ref="E4:G4"/>
    <mergeCell ref="B5:C5"/>
    <mergeCell ref="B20:C20"/>
    <mergeCell ref="B22:C22"/>
    <mergeCell ref="B23:C23"/>
    <mergeCell ref="B24:C24"/>
    <mergeCell ref="B26:C26"/>
    <mergeCell ref="B27:C27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4:C44"/>
    <mergeCell ref="B45:C45"/>
    <mergeCell ref="A46:A64"/>
    <mergeCell ref="B46:C46"/>
    <mergeCell ref="B47:C47"/>
    <mergeCell ref="B48:C48"/>
    <mergeCell ref="B49:C49"/>
    <mergeCell ref="B50:C50"/>
    <mergeCell ref="B51:C51"/>
    <mergeCell ref="B52:C52"/>
    <mergeCell ref="A28:A45"/>
    <mergeCell ref="B28:C28"/>
    <mergeCell ref="B29:C29"/>
    <mergeCell ref="B30:C30"/>
    <mergeCell ref="B31:C31"/>
    <mergeCell ref="B64:C64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A65:A92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85:C85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92:C92"/>
    <mergeCell ref="B93:C93"/>
    <mergeCell ref="B86:C86"/>
    <mergeCell ref="B87:C87"/>
    <mergeCell ref="B88:C88"/>
    <mergeCell ref="B89:C89"/>
    <mergeCell ref="B90:C90"/>
    <mergeCell ref="B91:C91"/>
  </mergeCells>
  <phoneticPr fontId="2"/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>
    <oddFooter>&amp;C&amp;P/&amp;N</oddFooter>
  </headerFooter>
  <rowBreaks count="1" manualBreakCount="1">
    <brk id="6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"/>
  <sheetViews>
    <sheetView topLeftCell="A34" zoomScaleNormal="100" zoomScaleSheetLayoutView="130" workbookViewId="0">
      <selection activeCell="I54" sqref="I54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71" t="s">
        <v>112</v>
      </c>
      <c r="G1" s="72"/>
      <c r="H1" s="2"/>
    </row>
    <row r="2" spans="1:8" ht="13.5" customHeight="1" x14ac:dyDescent="0.15">
      <c r="A2" s="73" t="s">
        <v>0</v>
      </c>
      <c r="B2" s="73"/>
      <c r="C2" s="73"/>
      <c r="D2" s="73"/>
      <c r="E2" s="73"/>
      <c r="F2" s="73"/>
      <c r="G2" s="73"/>
      <c r="H2" s="3"/>
    </row>
    <row r="3" spans="1:8" ht="13.5" customHeight="1" x14ac:dyDescent="0.2">
      <c r="A3" s="73"/>
      <c r="B3" s="73"/>
      <c r="C3" s="73"/>
      <c r="D3" s="73"/>
      <c r="E3" s="73"/>
      <c r="F3" s="73"/>
      <c r="G3" s="73"/>
      <c r="H3" s="4"/>
    </row>
    <row r="4" spans="1:8" ht="16.5" customHeight="1" x14ac:dyDescent="0.15">
      <c r="B4" s="74"/>
      <c r="C4" s="74"/>
      <c r="D4" s="5"/>
      <c r="E4" s="75" t="s">
        <v>113</v>
      </c>
      <c r="F4" s="75"/>
      <c r="G4" s="75"/>
    </row>
    <row r="5" spans="1:8" ht="15" customHeight="1" x14ac:dyDescent="0.15">
      <c r="A5" s="6"/>
      <c r="B5" s="76" t="s">
        <v>1</v>
      </c>
      <c r="C5" s="76"/>
      <c r="D5" s="51" t="s">
        <v>2</v>
      </c>
      <c r="E5" s="51" t="s">
        <v>3</v>
      </c>
      <c r="F5" s="51" t="s">
        <v>4</v>
      </c>
      <c r="G5" s="51" t="s">
        <v>5</v>
      </c>
    </row>
    <row r="6" spans="1:8" ht="15" customHeight="1" x14ac:dyDescent="0.15">
      <c r="A6" s="77" t="s">
        <v>6</v>
      </c>
      <c r="B6" s="58" t="s">
        <v>7</v>
      </c>
      <c r="C6" s="59"/>
      <c r="D6" s="8">
        <f>469-D24</f>
        <v>416</v>
      </c>
      <c r="E6" s="9">
        <v>568</v>
      </c>
      <c r="F6" s="9">
        <v>556</v>
      </c>
      <c r="G6" s="8">
        <f t="shared" ref="G6:G25" si="0">SUM(E6:F6)</f>
        <v>1124</v>
      </c>
    </row>
    <row r="7" spans="1:8" ht="15" customHeight="1" x14ac:dyDescent="0.15">
      <c r="A7" s="65"/>
      <c r="B7" s="58" t="s">
        <v>8</v>
      </c>
      <c r="C7" s="59"/>
      <c r="D7" s="9">
        <v>143</v>
      </c>
      <c r="E7" s="9">
        <v>185</v>
      </c>
      <c r="F7" s="9">
        <v>196</v>
      </c>
      <c r="G7" s="8">
        <f t="shared" si="0"/>
        <v>381</v>
      </c>
    </row>
    <row r="8" spans="1:8" ht="15" customHeight="1" x14ac:dyDescent="0.15">
      <c r="A8" s="65"/>
      <c r="B8" s="58" t="s">
        <v>9</v>
      </c>
      <c r="C8" s="59"/>
      <c r="D8" s="9">
        <v>91</v>
      </c>
      <c r="E8" s="9">
        <v>118</v>
      </c>
      <c r="F8" s="9">
        <v>113</v>
      </c>
      <c r="G8" s="8">
        <f t="shared" si="0"/>
        <v>231</v>
      </c>
    </row>
    <row r="9" spans="1:8" ht="15" customHeight="1" x14ac:dyDescent="0.15">
      <c r="A9" s="65"/>
      <c r="B9" s="58" t="s">
        <v>10</v>
      </c>
      <c r="C9" s="59"/>
      <c r="D9" s="9">
        <v>334</v>
      </c>
      <c r="E9" s="9">
        <v>418</v>
      </c>
      <c r="F9" s="9">
        <v>448</v>
      </c>
      <c r="G9" s="8">
        <f t="shared" si="0"/>
        <v>866</v>
      </c>
    </row>
    <row r="10" spans="1:8" ht="15" customHeight="1" x14ac:dyDescent="0.15">
      <c r="A10" s="65"/>
      <c r="B10" s="58" t="s">
        <v>11</v>
      </c>
      <c r="C10" s="59"/>
      <c r="D10" s="9">
        <v>91</v>
      </c>
      <c r="E10" s="9">
        <v>119</v>
      </c>
      <c r="F10" s="9">
        <v>113</v>
      </c>
      <c r="G10" s="8">
        <f t="shared" si="0"/>
        <v>232</v>
      </c>
    </row>
    <row r="11" spans="1:8" ht="15" customHeight="1" x14ac:dyDescent="0.15">
      <c r="A11" s="65"/>
      <c r="B11" s="58" t="s">
        <v>12</v>
      </c>
      <c r="C11" s="59"/>
      <c r="D11" s="9">
        <v>83</v>
      </c>
      <c r="E11" s="9">
        <v>111</v>
      </c>
      <c r="F11" s="9">
        <v>94</v>
      </c>
      <c r="G11" s="8">
        <f t="shared" si="0"/>
        <v>205</v>
      </c>
    </row>
    <row r="12" spans="1:8" ht="15" customHeight="1" x14ac:dyDescent="0.15">
      <c r="A12" s="65"/>
      <c r="B12" s="58" t="s">
        <v>13</v>
      </c>
      <c r="C12" s="59"/>
      <c r="D12" s="9">
        <v>80</v>
      </c>
      <c r="E12" s="9">
        <v>111</v>
      </c>
      <c r="F12" s="9">
        <v>118</v>
      </c>
      <c r="G12" s="8">
        <f t="shared" si="0"/>
        <v>229</v>
      </c>
    </row>
    <row r="13" spans="1:8" ht="15" customHeight="1" x14ac:dyDescent="0.15">
      <c r="A13" s="65"/>
      <c r="B13" s="58" t="s">
        <v>14</v>
      </c>
      <c r="C13" s="59"/>
      <c r="D13" s="9">
        <v>345</v>
      </c>
      <c r="E13" s="9">
        <v>476</v>
      </c>
      <c r="F13" s="9">
        <v>475</v>
      </c>
      <c r="G13" s="8">
        <f t="shared" si="0"/>
        <v>951</v>
      </c>
    </row>
    <row r="14" spans="1:8" ht="15" customHeight="1" x14ac:dyDescent="0.15">
      <c r="A14" s="65"/>
      <c r="B14" s="58" t="s">
        <v>15</v>
      </c>
      <c r="C14" s="59"/>
      <c r="D14" s="9">
        <v>184</v>
      </c>
      <c r="E14" s="9">
        <v>289</v>
      </c>
      <c r="F14" s="9">
        <v>252</v>
      </c>
      <c r="G14" s="8">
        <f t="shared" si="0"/>
        <v>541</v>
      </c>
    </row>
    <row r="15" spans="1:8" ht="15" customHeight="1" x14ac:dyDescent="0.15">
      <c r="A15" s="65"/>
      <c r="B15" s="58" t="s">
        <v>16</v>
      </c>
      <c r="C15" s="59"/>
      <c r="D15" s="9">
        <v>223</v>
      </c>
      <c r="E15" s="9">
        <v>308</v>
      </c>
      <c r="F15" s="9">
        <v>286</v>
      </c>
      <c r="G15" s="8">
        <f t="shared" si="0"/>
        <v>594</v>
      </c>
    </row>
    <row r="16" spans="1:8" ht="15" customHeight="1" x14ac:dyDescent="0.15">
      <c r="A16" s="65"/>
      <c r="B16" s="58" t="s">
        <v>17</v>
      </c>
      <c r="C16" s="59"/>
      <c r="D16" s="9">
        <v>150</v>
      </c>
      <c r="E16" s="9">
        <v>232</v>
      </c>
      <c r="F16" s="9">
        <v>221</v>
      </c>
      <c r="G16" s="8">
        <f t="shared" si="0"/>
        <v>453</v>
      </c>
    </row>
    <row r="17" spans="1:8" ht="15" customHeight="1" x14ac:dyDescent="0.15">
      <c r="A17" s="65"/>
      <c r="B17" s="58" t="s">
        <v>18</v>
      </c>
      <c r="C17" s="59"/>
      <c r="D17" s="9">
        <v>160</v>
      </c>
      <c r="E17" s="9">
        <v>204</v>
      </c>
      <c r="F17" s="9">
        <v>242</v>
      </c>
      <c r="G17" s="8">
        <f t="shared" si="0"/>
        <v>446</v>
      </c>
    </row>
    <row r="18" spans="1:8" ht="15" customHeight="1" x14ac:dyDescent="0.15">
      <c r="A18" s="65"/>
      <c r="B18" s="58" t="s">
        <v>19</v>
      </c>
      <c r="C18" s="59"/>
      <c r="D18" s="9">
        <v>252</v>
      </c>
      <c r="E18" s="9">
        <v>315</v>
      </c>
      <c r="F18" s="9">
        <v>288</v>
      </c>
      <c r="G18" s="8">
        <f t="shared" si="0"/>
        <v>603</v>
      </c>
    </row>
    <row r="19" spans="1:8" ht="15" customHeight="1" x14ac:dyDescent="0.15">
      <c r="A19" s="65"/>
      <c r="B19" s="58" t="s">
        <v>20</v>
      </c>
      <c r="C19" s="59"/>
      <c r="D19" s="9">
        <v>183</v>
      </c>
      <c r="E19" s="9">
        <v>252</v>
      </c>
      <c r="F19" s="9">
        <v>241</v>
      </c>
      <c r="G19" s="8">
        <f t="shared" si="0"/>
        <v>493</v>
      </c>
    </row>
    <row r="20" spans="1:8" ht="15" customHeight="1" x14ac:dyDescent="0.15">
      <c r="A20" s="65"/>
      <c r="B20" s="58" t="s">
        <v>21</v>
      </c>
      <c r="C20" s="59"/>
      <c r="D20" s="8">
        <f>199-D25</f>
        <v>91</v>
      </c>
      <c r="E20" s="8">
        <f>157-E25</f>
        <v>124</v>
      </c>
      <c r="F20" s="8">
        <f>198-F25</f>
        <v>123</v>
      </c>
      <c r="G20" s="8">
        <f t="shared" si="0"/>
        <v>247</v>
      </c>
    </row>
    <row r="21" spans="1:8" ht="15" customHeight="1" x14ac:dyDescent="0.15">
      <c r="A21" s="65"/>
      <c r="B21" s="58" t="s">
        <v>22</v>
      </c>
      <c r="C21" s="59"/>
      <c r="D21" s="9">
        <v>539</v>
      </c>
      <c r="E21" s="9">
        <v>844</v>
      </c>
      <c r="F21" s="9">
        <v>843</v>
      </c>
      <c r="G21" s="8">
        <f t="shared" si="0"/>
        <v>1687</v>
      </c>
    </row>
    <row r="22" spans="1:8" ht="15" customHeight="1" x14ac:dyDescent="0.15">
      <c r="A22" s="65"/>
      <c r="B22" s="58" t="s">
        <v>23</v>
      </c>
      <c r="C22" s="59"/>
      <c r="D22" s="9">
        <v>368</v>
      </c>
      <c r="E22" s="9">
        <v>533</v>
      </c>
      <c r="F22" s="9">
        <v>592</v>
      </c>
      <c r="G22" s="8">
        <f t="shared" si="0"/>
        <v>1125</v>
      </c>
    </row>
    <row r="23" spans="1:8" ht="15" customHeight="1" x14ac:dyDescent="0.15">
      <c r="A23" s="65"/>
      <c r="B23" s="58" t="s">
        <v>24</v>
      </c>
      <c r="C23" s="59"/>
      <c r="D23" s="9">
        <v>414</v>
      </c>
      <c r="E23" s="9">
        <v>579</v>
      </c>
      <c r="F23" s="9">
        <v>512</v>
      </c>
      <c r="G23" s="8">
        <f t="shared" si="0"/>
        <v>1091</v>
      </c>
    </row>
    <row r="24" spans="1:8" ht="15" customHeight="1" x14ac:dyDescent="0.15">
      <c r="A24" s="65"/>
      <c r="B24" s="49" t="s">
        <v>26</v>
      </c>
      <c r="C24" s="50"/>
      <c r="D24" s="13">
        <v>53</v>
      </c>
      <c r="E24" s="14">
        <v>83</v>
      </c>
      <c r="F24" s="14">
        <v>108</v>
      </c>
      <c r="G24" s="8">
        <f t="shared" si="0"/>
        <v>191</v>
      </c>
      <c r="H24" s="10"/>
    </row>
    <row r="25" spans="1:8" ht="15" customHeight="1" x14ac:dyDescent="0.15">
      <c r="A25" s="65"/>
      <c r="B25" s="58" t="s">
        <v>27</v>
      </c>
      <c r="C25" s="59"/>
      <c r="D25" s="13">
        <v>108</v>
      </c>
      <c r="E25" s="13">
        <v>33</v>
      </c>
      <c r="F25" s="13">
        <v>75</v>
      </c>
      <c r="G25" s="13">
        <f t="shared" si="0"/>
        <v>108</v>
      </c>
      <c r="H25" s="10"/>
    </row>
    <row r="26" spans="1:8" ht="15" customHeight="1" thickBot="1" x14ac:dyDescent="0.2">
      <c r="A26" s="65"/>
      <c r="B26" s="70" t="s">
        <v>28</v>
      </c>
      <c r="C26" s="70"/>
      <c r="D26" s="15">
        <f>SUM(D6:D25)</f>
        <v>4308</v>
      </c>
      <c r="E26" s="15">
        <f>SUM(E6:E25)</f>
        <v>5902</v>
      </c>
      <c r="F26" s="15">
        <f>SUM(F6:F25)</f>
        <v>5896</v>
      </c>
      <c r="G26" s="15">
        <f>SUM(G6:G25)</f>
        <v>11798</v>
      </c>
    </row>
    <row r="27" spans="1:8" ht="15" customHeight="1" thickTop="1" x14ac:dyDescent="0.15">
      <c r="A27" s="64" t="s">
        <v>29</v>
      </c>
      <c r="B27" s="67" t="s">
        <v>30</v>
      </c>
      <c r="C27" s="68"/>
      <c r="D27" s="17">
        <v>264</v>
      </c>
      <c r="E27" s="17">
        <v>400</v>
      </c>
      <c r="F27" s="17">
        <v>344</v>
      </c>
      <c r="G27" s="16">
        <f t="shared" ref="G27:G42" si="1">SUM(E27:F27)</f>
        <v>744</v>
      </c>
    </row>
    <row r="28" spans="1:8" ht="15" customHeight="1" x14ac:dyDescent="0.15">
      <c r="A28" s="65"/>
      <c r="B28" s="58" t="s">
        <v>31</v>
      </c>
      <c r="C28" s="59"/>
      <c r="D28" s="9">
        <v>102</v>
      </c>
      <c r="E28" s="9">
        <v>137</v>
      </c>
      <c r="F28" s="9">
        <v>123</v>
      </c>
      <c r="G28" s="8">
        <f t="shared" si="1"/>
        <v>260</v>
      </c>
    </row>
    <row r="29" spans="1:8" ht="15" customHeight="1" x14ac:dyDescent="0.15">
      <c r="A29" s="65"/>
      <c r="B29" s="58" t="s">
        <v>32</v>
      </c>
      <c r="C29" s="59"/>
      <c r="D29" s="9">
        <v>75</v>
      </c>
      <c r="E29" s="9">
        <v>106</v>
      </c>
      <c r="F29" s="9">
        <v>94</v>
      </c>
      <c r="G29" s="8">
        <f t="shared" si="1"/>
        <v>200</v>
      </c>
    </row>
    <row r="30" spans="1:8" ht="15" customHeight="1" x14ac:dyDescent="0.15">
      <c r="A30" s="65"/>
      <c r="B30" s="58" t="s">
        <v>33</v>
      </c>
      <c r="C30" s="59"/>
      <c r="D30" s="9">
        <v>225</v>
      </c>
      <c r="E30" s="9">
        <v>332</v>
      </c>
      <c r="F30" s="9">
        <v>276</v>
      </c>
      <c r="G30" s="8">
        <f t="shared" si="1"/>
        <v>608</v>
      </c>
    </row>
    <row r="31" spans="1:8" ht="15" customHeight="1" x14ac:dyDescent="0.15">
      <c r="A31" s="65"/>
      <c r="B31" s="58" t="s">
        <v>34</v>
      </c>
      <c r="C31" s="59"/>
      <c r="D31" s="9">
        <v>56</v>
      </c>
      <c r="E31" s="9">
        <v>72</v>
      </c>
      <c r="F31" s="9">
        <v>62</v>
      </c>
      <c r="G31" s="8">
        <f t="shared" si="1"/>
        <v>134</v>
      </c>
    </row>
    <row r="32" spans="1:8" ht="15" customHeight="1" x14ac:dyDescent="0.15">
      <c r="A32" s="65"/>
      <c r="B32" s="58" t="s">
        <v>35</v>
      </c>
      <c r="C32" s="59"/>
      <c r="D32" s="9">
        <v>140</v>
      </c>
      <c r="E32" s="9">
        <v>183</v>
      </c>
      <c r="F32" s="9">
        <v>172</v>
      </c>
      <c r="G32" s="8">
        <f t="shared" si="1"/>
        <v>355</v>
      </c>
    </row>
    <row r="33" spans="1:7" ht="15" customHeight="1" x14ac:dyDescent="0.15">
      <c r="A33" s="65"/>
      <c r="B33" s="58" t="s">
        <v>36</v>
      </c>
      <c r="C33" s="59"/>
      <c r="D33" s="9">
        <v>228</v>
      </c>
      <c r="E33" s="9">
        <v>310</v>
      </c>
      <c r="F33" s="9">
        <v>283</v>
      </c>
      <c r="G33" s="8">
        <f t="shared" si="1"/>
        <v>593</v>
      </c>
    </row>
    <row r="34" spans="1:7" ht="15" customHeight="1" x14ac:dyDescent="0.15">
      <c r="A34" s="65"/>
      <c r="B34" s="58" t="s">
        <v>37</v>
      </c>
      <c r="C34" s="59"/>
      <c r="D34" s="9">
        <v>246</v>
      </c>
      <c r="E34" s="9">
        <v>342</v>
      </c>
      <c r="F34" s="9">
        <v>329</v>
      </c>
      <c r="G34" s="8">
        <f t="shared" si="1"/>
        <v>671</v>
      </c>
    </row>
    <row r="35" spans="1:7" ht="15" customHeight="1" x14ac:dyDescent="0.15">
      <c r="A35" s="65"/>
      <c r="B35" s="58" t="s">
        <v>38</v>
      </c>
      <c r="C35" s="59"/>
      <c r="D35" s="9">
        <v>179</v>
      </c>
      <c r="E35" s="9">
        <v>226</v>
      </c>
      <c r="F35" s="9">
        <v>232</v>
      </c>
      <c r="G35" s="8">
        <f t="shared" si="1"/>
        <v>458</v>
      </c>
    </row>
    <row r="36" spans="1:7" ht="15" customHeight="1" x14ac:dyDescent="0.15">
      <c r="A36" s="65"/>
      <c r="B36" s="58" t="s">
        <v>39</v>
      </c>
      <c r="C36" s="59"/>
      <c r="D36" s="9">
        <v>180</v>
      </c>
      <c r="E36" s="9">
        <v>268</v>
      </c>
      <c r="F36" s="9">
        <v>259</v>
      </c>
      <c r="G36" s="8">
        <f t="shared" si="1"/>
        <v>527</v>
      </c>
    </row>
    <row r="37" spans="1:7" ht="15" customHeight="1" x14ac:dyDescent="0.15">
      <c r="A37" s="65"/>
      <c r="B37" s="58" t="s">
        <v>40</v>
      </c>
      <c r="C37" s="59"/>
      <c r="D37" s="9">
        <v>153</v>
      </c>
      <c r="E37" s="9">
        <v>142</v>
      </c>
      <c r="F37" s="9">
        <v>132</v>
      </c>
      <c r="G37" s="8">
        <f t="shared" si="1"/>
        <v>274</v>
      </c>
    </row>
    <row r="38" spans="1:7" ht="15" customHeight="1" x14ac:dyDescent="0.15">
      <c r="A38" s="65"/>
      <c r="B38" s="58" t="s">
        <v>41</v>
      </c>
      <c r="C38" s="59"/>
      <c r="D38" s="9">
        <v>37</v>
      </c>
      <c r="E38" s="9">
        <v>44</v>
      </c>
      <c r="F38" s="9">
        <v>23</v>
      </c>
      <c r="G38" s="8">
        <f t="shared" si="1"/>
        <v>67</v>
      </c>
    </row>
    <row r="39" spans="1:7" ht="15" customHeight="1" x14ac:dyDescent="0.15">
      <c r="A39" s="65"/>
      <c r="B39" s="58" t="s">
        <v>42</v>
      </c>
      <c r="C39" s="59"/>
      <c r="D39" s="9">
        <v>30</v>
      </c>
      <c r="E39" s="9">
        <v>27</v>
      </c>
      <c r="F39" s="9">
        <v>3</v>
      </c>
      <c r="G39" s="8">
        <f t="shared" si="1"/>
        <v>30</v>
      </c>
    </row>
    <row r="40" spans="1:7" ht="15" customHeight="1" x14ac:dyDescent="0.15">
      <c r="A40" s="65"/>
      <c r="B40" s="58" t="s">
        <v>43</v>
      </c>
      <c r="C40" s="59"/>
      <c r="D40" s="9">
        <v>0</v>
      </c>
      <c r="E40" s="9">
        <v>0</v>
      </c>
      <c r="F40" s="9">
        <v>0</v>
      </c>
      <c r="G40" s="8">
        <f t="shared" si="1"/>
        <v>0</v>
      </c>
    </row>
    <row r="41" spans="1:7" ht="15" customHeight="1" x14ac:dyDescent="0.15">
      <c r="A41" s="65"/>
      <c r="B41" s="58" t="s">
        <v>44</v>
      </c>
      <c r="C41" s="59"/>
      <c r="D41" s="9">
        <v>70</v>
      </c>
      <c r="E41" s="9">
        <v>19</v>
      </c>
      <c r="F41" s="9">
        <v>51</v>
      </c>
      <c r="G41" s="8">
        <f t="shared" si="1"/>
        <v>70</v>
      </c>
    </row>
    <row r="42" spans="1:7" ht="15" customHeight="1" x14ac:dyDescent="0.15">
      <c r="A42" s="65"/>
      <c r="B42" s="58" t="s">
        <v>45</v>
      </c>
      <c r="C42" s="59"/>
      <c r="D42" s="9">
        <v>54</v>
      </c>
      <c r="E42" s="9">
        <v>90</v>
      </c>
      <c r="F42" s="9">
        <v>97</v>
      </c>
      <c r="G42" s="8">
        <f t="shared" si="1"/>
        <v>187</v>
      </c>
    </row>
    <row r="43" spans="1:7" ht="15" customHeight="1" thickBot="1" x14ac:dyDescent="0.2">
      <c r="A43" s="66"/>
      <c r="B43" s="60" t="s">
        <v>47</v>
      </c>
      <c r="C43" s="60"/>
      <c r="D43" s="18">
        <f>SUM(D27:D42)</f>
        <v>2039</v>
      </c>
      <c r="E43" s="18">
        <f>SUM(E27:E42)</f>
        <v>2698</v>
      </c>
      <c r="F43" s="18">
        <f>SUM(F27:F42)</f>
        <v>2480</v>
      </c>
      <c r="G43" s="18">
        <f>SUM(G27:G42)</f>
        <v>5178</v>
      </c>
    </row>
    <row r="44" spans="1:7" ht="15" customHeight="1" thickTop="1" x14ac:dyDescent="0.15">
      <c r="A44" s="64" t="s">
        <v>48</v>
      </c>
      <c r="B44" s="69" t="s">
        <v>49</v>
      </c>
      <c r="C44" s="69"/>
      <c r="D44" s="17">
        <v>1110</v>
      </c>
      <c r="E44" s="17">
        <v>1609</v>
      </c>
      <c r="F44" s="17">
        <v>1570</v>
      </c>
      <c r="G44" s="16">
        <f t="shared" ref="G44:G60" si="2">SUM(E44:F44)</f>
        <v>3179</v>
      </c>
    </row>
    <row r="45" spans="1:7" ht="15" customHeight="1" x14ac:dyDescent="0.15">
      <c r="A45" s="65"/>
      <c r="B45" s="63" t="s">
        <v>50</v>
      </c>
      <c r="C45" s="63"/>
      <c r="D45" s="8">
        <f>188-D60</f>
        <v>118</v>
      </c>
      <c r="E45" s="8">
        <f>151-E60</f>
        <v>140</v>
      </c>
      <c r="F45" s="8">
        <f>207-F60</f>
        <v>148</v>
      </c>
      <c r="G45" s="8">
        <f t="shared" si="2"/>
        <v>288</v>
      </c>
    </row>
    <row r="46" spans="1:7" ht="15" customHeight="1" x14ac:dyDescent="0.15">
      <c r="A46" s="65"/>
      <c r="B46" s="63" t="s">
        <v>51</v>
      </c>
      <c r="C46" s="63"/>
      <c r="D46" s="9">
        <v>325</v>
      </c>
      <c r="E46" s="9">
        <v>454</v>
      </c>
      <c r="F46" s="9">
        <v>434</v>
      </c>
      <c r="G46" s="8">
        <f t="shared" si="2"/>
        <v>888</v>
      </c>
    </row>
    <row r="47" spans="1:7" ht="15" customHeight="1" x14ac:dyDescent="0.15">
      <c r="A47" s="65"/>
      <c r="B47" s="63" t="s">
        <v>52</v>
      </c>
      <c r="C47" s="63"/>
      <c r="D47" s="9">
        <v>189</v>
      </c>
      <c r="E47" s="9">
        <v>269</v>
      </c>
      <c r="F47" s="9">
        <v>263</v>
      </c>
      <c r="G47" s="8">
        <f t="shared" si="2"/>
        <v>532</v>
      </c>
    </row>
    <row r="48" spans="1:7" ht="15" customHeight="1" x14ac:dyDescent="0.15">
      <c r="A48" s="65"/>
      <c r="B48" s="63" t="s">
        <v>53</v>
      </c>
      <c r="C48" s="63"/>
      <c r="D48" s="9">
        <v>242</v>
      </c>
      <c r="E48" s="9">
        <v>327</v>
      </c>
      <c r="F48" s="9">
        <v>341</v>
      </c>
      <c r="G48" s="8">
        <f t="shared" si="2"/>
        <v>668</v>
      </c>
    </row>
    <row r="49" spans="1:7" ht="15" customHeight="1" x14ac:dyDescent="0.15">
      <c r="A49" s="65"/>
      <c r="B49" s="63" t="s">
        <v>54</v>
      </c>
      <c r="C49" s="63"/>
      <c r="D49" s="9">
        <v>311</v>
      </c>
      <c r="E49" s="9">
        <v>455</v>
      </c>
      <c r="F49" s="9">
        <v>423</v>
      </c>
      <c r="G49" s="8">
        <f t="shared" si="2"/>
        <v>878</v>
      </c>
    </row>
    <row r="50" spans="1:7" ht="15" customHeight="1" x14ac:dyDescent="0.15">
      <c r="A50" s="65"/>
      <c r="B50" s="63" t="s">
        <v>55</v>
      </c>
      <c r="C50" s="63"/>
      <c r="D50" s="9">
        <v>98</v>
      </c>
      <c r="E50" s="9">
        <v>132</v>
      </c>
      <c r="F50" s="9">
        <v>125</v>
      </c>
      <c r="G50" s="8">
        <f t="shared" si="2"/>
        <v>257</v>
      </c>
    </row>
    <row r="51" spans="1:7" ht="15" customHeight="1" x14ac:dyDescent="0.15">
      <c r="A51" s="65"/>
      <c r="B51" s="63" t="s">
        <v>56</v>
      </c>
      <c r="C51" s="63"/>
      <c r="D51" s="9">
        <v>135</v>
      </c>
      <c r="E51" s="9">
        <v>165</v>
      </c>
      <c r="F51" s="9">
        <v>182</v>
      </c>
      <c r="G51" s="8">
        <f t="shared" si="2"/>
        <v>347</v>
      </c>
    </row>
    <row r="52" spans="1:7" ht="15" customHeight="1" x14ac:dyDescent="0.15">
      <c r="A52" s="65"/>
      <c r="B52" s="63" t="s">
        <v>57</v>
      </c>
      <c r="C52" s="63"/>
      <c r="D52" s="9">
        <v>64</v>
      </c>
      <c r="E52" s="9">
        <v>92</v>
      </c>
      <c r="F52" s="9">
        <v>82</v>
      </c>
      <c r="G52" s="8">
        <f t="shared" si="2"/>
        <v>174</v>
      </c>
    </row>
    <row r="53" spans="1:7" ht="15" customHeight="1" x14ac:dyDescent="0.15">
      <c r="A53" s="65"/>
      <c r="B53" s="63" t="s">
        <v>58</v>
      </c>
      <c r="C53" s="63"/>
      <c r="D53" s="9">
        <v>145</v>
      </c>
      <c r="E53" s="9">
        <v>202</v>
      </c>
      <c r="F53" s="9">
        <v>180</v>
      </c>
      <c r="G53" s="8">
        <f t="shared" si="2"/>
        <v>382</v>
      </c>
    </row>
    <row r="54" spans="1:7" ht="15" customHeight="1" x14ac:dyDescent="0.15">
      <c r="A54" s="65"/>
      <c r="B54" s="63" t="s">
        <v>59</v>
      </c>
      <c r="C54" s="63"/>
      <c r="D54" s="9">
        <v>197</v>
      </c>
      <c r="E54" s="9">
        <v>259</v>
      </c>
      <c r="F54" s="9">
        <v>255</v>
      </c>
      <c r="G54" s="8">
        <f t="shared" si="2"/>
        <v>514</v>
      </c>
    </row>
    <row r="55" spans="1:7" ht="15" customHeight="1" x14ac:dyDescent="0.15">
      <c r="A55" s="65"/>
      <c r="B55" s="63" t="s">
        <v>60</v>
      </c>
      <c r="C55" s="63"/>
      <c r="D55" s="9">
        <v>507</v>
      </c>
      <c r="E55" s="9">
        <v>638</v>
      </c>
      <c r="F55" s="9">
        <v>650</v>
      </c>
      <c r="G55" s="8">
        <f t="shared" si="2"/>
        <v>1288</v>
      </c>
    </row>
    <row r="56" spans="1:7" ht="15" customHeight="1" x14ac:dyDescent="0.15">
      <c r="A56" s="65"/>
      <c r="B56" s="63" t="s">
        <v>62</v>
      </c>
      <c r="C56" s="63"/>
      <c r="D56" s="9">
        <v>163</v>
      </c>
      <c r="E56" s="9">
        <v>217</v>
      </c>
      <c r="F56" s="9">
        <v>249</v>
      </c>
      <c r="G56" s="8">
        <f t="shared" si="2"/>
        <v>466</v>
      </c>
    </row>
    <row r="57" spans="1:7" ht="15" customHeight="1" x14ac:dyDescent="0.15">
      <c r="A57" s="65"/>
      <c r="B57" s="63" t="s">
        <v>63</v>
      </c>
      <c r="C57" s="63"/>
      <c r="D57" s="9">
        <v>89</v>
      </c>
      <c r="E57" s="9">
        <v>131</v>
      </c>
      <c r="F57" s="9">
        <v>145</v>
      </c>
      <c r="G57" s="8">
        <f t="shared" si="2"/>
        <v>276</v>
      </c>
    </row>
    <row r="58" spans="1:7" ht="15" customHeight="1" x14ac:dyDescent="0.15">
      <c r="A58" s="65"/>
      <c r="B58" s="63" t="s">
        <v>64</v>
      </c>
      <c r="C58" s="63"/>
      <c r="D58" s="9">
        <v>55</v>
      </c>
      <c r="E58" s="9">
        <v>109</v>
      </c>
      <c r="F58" s="9">
        <v>101</v>
      </c>
      <c r="G58" s="8">
        <f t="shared" si="2"/>
        <v>210</v>
      </c>
    </row>
    <row r="59" spans="1:7" ht="15" customHeight="1" x14ac:dyDescent="0.15">
      <c r="A59" s="65"/>
      <c r="B59" s="63" t="s">
        <v>65</v>
      </c>
      <c r="C59" s="63"/>
      <c r="D59" s="9">
        <v>75</v>
      </c>
      <c r="E59" s="9">
        <v>71</v>
      </c>
      <c r="F59" s="9">
        <v>4</v>
      </c>
      <c r="G59" s="8">
        <f t="shared" si="2"/>
        <v>75</v>
      </c>
    </row>
    <row r="60" spans="1:7" ht="15" customHeight="1" x14ac:dyDescent="0.15">
      <c r="A60" s="65"/>
      <c r="B60" s="63" t="s">
        <v>66</v>
      </c>
      <c r="C60" s="63"/>
      <c r="D60" s="8">
        <v>70</v>
      </c>
      <c r="E60" s="8">
        <v>11</v>
      </c>
      <c r="F60" s="8">
        <v>59</v>
      </c>
      <c r="G60" s="8">
        <f t="shared" si="2"/>
        <v>70</v>
      </c>
    </row>
    <row r="61" spans="1:7" ht="15" customHeight="1" thickBot="1" x14ac:dyDescent="0.2">
      <c r="A61" s="66"/>
      <c r="B61" s="60" t="s">
        <v>67</v>
      </c>
      <c r="C61" s="60"/>
      <c r="D61" s="18">
        <f>SUM(D44:D60)</f>
        <v>3893</v>
      </c>
      <c r="E61" s="18">
        <f>SUM(E44:E60)</f>
        <v>5281</v>
      </c>
      <c r="F61" s="18">
        <f>SUM(F44:F60)</f>
        <v>5211</v>
      </c>
      <c r="G61" s="18">
        <f>SUM(G44:G60)</f>
        <v>10492</v>
      </c>
    </row>
    <row r="62" spans="1:7" ht="15" customHeight="1" thickTop="1" x14ac:dyDescent="0.15">
      <c r="A62" s="64" t="s">
        <v>68</v>
      </c>
      <c r="B62" s="67" t="s">
        <v>69</v>
      </c>
      <c r="C62" s="68"/>
      <c r="D62" s="17">
        <v>53</v>
      </c>
      <c r="E62" s="17">
        <v>71</v>
      </c>
      <c r="F62" s="17">
        <v>68</v>
      </c>
      <c r="G62" s="16">
        <f t="shared" ref="G62:G88" si="3">SUM(E62:F62)</f>
        <v>139</v>
      </c>
    </row>
    <row r="63" spans="1:7" ht="15" customHeight="1" x14ac:dyDescent="0.15">
      <c r="A63" s="65"/>
      <c r="B63" s="58" t="s">
        <v>70</v>
      </c>
      <c r="C63" s="59"/>
      <c r="D63" s="9">
        <v>118</v>
      </c>
      <c r="E63" s="9">
        <v>165</v>
      </c>
      <c r="F63" s="9">
        <v>157</v>
      </c>
      <c r="G63" s="8">
        <f t="shared" si="3"/>
        <v>322</v>
      </c>
    </row>
    <row r="64" spans="1:7" ht="15" customHeight="1" x14ac:dyDescent="0.15">
      <c r="A64" s="65"/>
      <c r="B64" s="58" t="s">
        <v>71</v>
      </c>
      <c r="C64" s="59"/>
      <c r="D64" s="9">
        <v>151</v>
      </c>
      <c r="E64" s="9">
        <v>221</v>
      </c>
      <c r="F64" s="9">
        <v>238</v>
      </c>
      <c r="G64" s="8">
        <f t="shared" si="3"/>
        <v>459</v>
      </c>
    </row>
    <row r="65" spans="1:7" ht="15" customHeight="1" x14ac:dyDescent="0.15">
      <c r="A65" s="65"/>
      <c r="B65" s="58" t="s">
        <v>72</v>
      </c>
      <c r="C65" s="59"/>
      <c r="D65" s="9">
        <v>183</v>
      </c>
      <c r="E65" s="9">
        <v>268</v>
      </c>
      <c r="F65" s="9">
        <v>247</v>
      </c>
      <c r="G65" s="8">
        <f t="shared" si="3"/>
        <v>515</v>
      </c>
    </row>
    <row r="66" spans="1:7" ht="15" customHeight="1" x14ac:dyDescent="0.15">
      <c r="A66" s="65"/>
      <c r="B66" s="58" t="s">
        <v>73</v>
      </c>
      <c r="C66" s="59"/>
      <c r="D66" s="9">
        <v>159</v>
      </c>
      <c r="E66" s="9">
        <v>238</v>
      </c>
      <c r="F66" s="9">
        <v>221</v>
      </c>
      <c r="G66" s="8">
        <f t="shared" si="3"/>
        <v>459</v>
      </c>
    </row>
    <row r="67" spans="1:7" ht="15" customHeight="1" x14ac:dyDescent="0.15">
      <c r="A67" s="65"/>
      <c r="B67" s="58" t="s">
        <v>74</v>
      </c>
      <c r="C67" s="59"/>
      <c r="D67" s="9">
        <v>113</v>
      </c>
      <c r="E67" s="9">
        <v>133</v>
      </c>
      <c r="F67" s="9">
        <v>127</v>
      </c>
      <c r="G67" s="8">
        <f t="shared" si="3"/>
        <v>260</v>
      </c>
    </row>
    <row r="68" spans="1:7" ht="15" customHeight="1" x14ac:dyDescent="0.15">
      <c r="A68" s="65"/>
      <c r="B68" s="58" t="s">
        <v>75</v>
      </c>
      <c r="C68" s="59"/>
      <c r="D68" s="9">
        <v>165</v>
      </c>
      <c r="E68" s="9">
        <v>245</v>
      </c>
      <c r="F68" s="9">
        <v>221</v>
      </c>
      <c r="G68" s="8">
        <f t="shared" si="3"/>
        <v>466</v>
      </c>
    </row>
    <row r="69" spans="1:7" ht="15" customHeight="1" x14ac:dyDescent="0.15">
      <c r="A69" s="65"/>
      <c r="B69" s="58" t="s">
        <v>76</v>
      </c>
      <c r="C69" s="59"/>
      <c r="D69" s="9">
        <v>188</v>
      </c>
      <c r="E69" s="9">
        <v>283</v>
      </c>
      <c r="F69" s="9">
        <v>306</v>
      </c>
      <c r="G69" s="8">
        <f t="shared" si="3"/>
        <v>589</v>
      </c>
    </row>
    <row r="70" spans="1:7" ht="15" customHeight="1" x14ac:dyDescent="0.15">
      <c r="A70" s="65"/>
      <c r="B70" s="58" t="s">
        <v>77</v>
      </c>
      <c r="C70" s="59"/>
      <c r="D70" s="9">
        <v>212</v>
      </c>
      <c r="E70" s="9">
        <v>328</v>
      </c>
      <c r="F70" s="9">
        <v>315</v>
      </c>
      <c r="G70" s="8">
        <f t="shared" si="3"/>
        <v>643</v>
      </c>
    </row>
    <row r="71" spans="1:7" ht="15" customHeight="1" x14ac:dyDescent="0.15">
      <c r="A71" s="65"/>
      <c r="B71" s="58" t="s">
        <v>78</v>
      </c>
      <c r="C71" s="59"/>
      <c r="D71" s="9">
        <v>260</v>
      </c>
      <c r="E71" s="9">
        <v>348</v>
      </c>
      <c r="F71" s="9">
        <v>378</v>
      </c>
      <c r="G71" s="8">
        <f t="shared" si="3"/>
        <v>726</v>
      </c>
    </row>
    <row r="72" spans="1:7" ht="15" customHeight="1" x14ac:dyDescent="0.15">
      <c r="A72" s="65"/>
      <c r="B72" s="58" t="s">
        <v>79</v>
      </c>
      <c r="C72" s="59"/>
      <c r="D72" s="9">
        <v>111</v>
      </c>
      <c r="E72" s="9">
        <v>184</v>
      </c>
      <c r="F72" s="9">
        <v>176</v>
      </c>
      <c r="G72" s="8">
        <f t="shared" si="3"/>
        <v>360</v>
      </c>
    </row>
    <row r="73" spans="1:7" ht="15" customHeight="1" x14ac:dyDescent="0.15">
      <c r="A73" s="65"/>
      <c r="B73" s="58" t="s">
        <v>80</v>
      </c>
      <c r="C73" s="59"/>
      <c r="D73" s="9">
        <v>61</v>
      </c>
      <c r="E73" s="9">
        <v>102</v>
      </c>
      <c r="F73" s="9">
        <v>90</v>
      </c>
      <c r="G73" s="8">
        <f t="shared" si="3"/>
        <v>192</v>
      </c>
    </row>
    <row r="74" spans="1:7" ht="15" customHeight="1" x14ac:dyDescent="0.15">
      <c r="A74" s="65"/>
      <c r="B74" s="58" t="s">
        <v>81</v>
      </c>
      <c r="C74" s="59"/>
      <c r="D74" s="9">
        <v>143</v>
      </c>
      <c r="E74" s="9">
        <v>207</v>
      </c>
      <c r="F74" s="9">
        <v>209</v>
      </c>
      <c r="G74" s="8">
        <f t="shared" si="3"/>
        <v>416</v>
      </c>
    </row>
    <row r="75" spans="1:7" ht="15" customHeight="1" x14ac:dyDescent="0.15">
      <c r="A75" s="65"/>
      <c r="B75" s="58" t="s">
        <v>82</v>
      </c>
      <c r="C75" s="59"/>
      <c r="D75" s="9">
        <v>341</v>
      </c>
      <c r="E75" s="9">
        <v>507</v>
      </c>
      <c r="F75" s="9">
        <v>517</v>
      </c>
      <c r="G75" s="8">
        <f t="shared" si="3"/>
        <v>1024</v>
      </c>
    </row>
    <row r="76" spans="1:7" ht="15" customHeight="1" x14ac:dyDescent="0.15">
      <c r="A76" s="65"/>
      <c r="B76" s="58" t="s">
        <v>83</v>
      </c>
      <c r="C76" s="59"/>
      <c r="D76" s="9">
        <v>707</v>
      </c>
      <c r="E76" s="9">
        <v>987</v>
      </c>
      <c r="F76" s="9">
        <v>998</v>
      </c>
      <c r="G76" s="8">
        <f t="shared" si="3"/>
        <v>1985</v>
      </c>
    </row>
    <row r="77" spans="1:7" ht="15" customHeight="1" x14ac:dyDescent="0.15">
      <c r="A77" s="65"/>
      <c r="B77" s="58" t="s">
        <v>84</v>
      </c>
      <c r="C77" s="59"/>
      <c r="D77" s="9">
        <v>240</v>
      </c>
      <c r="E77" s="9">
        <v>370</v>
      </c>
      <c r="F77" s="9">
        <v>359</v>
      </c>
      <c r="G77" s="8">
        <f t="shared" si="3"/>
        <v>729</v>
      </c>
    </row>
    <row r="78" spans="1:7" ht="15" customHeight="1" x14ac:dyDescent="0.15">
      <c r="A78" s="65"/>
      <c r="B78" s="58" t="s">
        <v>85</v>
      </c>
      <c r="C78" s="59"/>
      <c r="D78" s="9">
        <v>158</v>
      </c>
      <c r="E78" s="9">
        <v>212</v>
      </c>
      <c r="F78" s="9">
        <v>215</v>
      </c>
      <c r="G78" s="8">
        <f t="shared" si="3"/>
        <v>427</v>
      </c>
    </row>
    <row r="79" spans="1:7" ht="15" customHeight="1" x14ac:dyDescent="0.15">
      <c r="A79" s="65"/>
      <c r="B79" s="58" t="s">
        <v>86</v>
      </c>
      <c r="C79" s="59"/>
      <c r="D79" s="9">
        <v>300</v>
      </c>
      <c r="E79" s="9">
        <v>433</v>
      </c>
      <c r="F79" s="9">
        <v>416</v>
      </c>
      <c r="G79" s="8">
        <f>SUM(E79:F79)</f>
        <v>849</v>
      </c>
    </row>
    <row r="80" spans="1:7" ht="15" customHeight="1" x14ac:dyDescent="0.15">
      <c r="A80" s="65"/>
      <c r="B80" s="58" t="s">
        <v>87</v>
      </c>
      <c r="C80" s="59"/>
      <c r="D80" s="9">
        <v>123</v>
      </c>
      <c r="E80" s="9">
        <v>192</v>
      </c>
      <c r="F80" s="9">
        <v>163</v>
      </c>
      <c r="G80" s="8">
        <f t="shared" si="3"/>
        <v>355</v>
      </c>
    </row>
    <row r="81" spans="1:7" ht="15" customHeight="1" x14ac:dyDescent="0.15">
      <c r="A81" s="65"/>
      <c r="B81" s="58" t="s">
        <v>88</v>
      </c>
      <c r="C81" s="59"/>
      <c r="D81" s="9">
        <v>83</v>
      </c>
      <c r="E81" s="9">
        <v>122</v>
      </c>
      <c r="F81" s="9">
        <v>117</v>
      </c>
      <c r="G81" s="8">
        <f t="shared" si="3"/>
        <v>239</v>
      </c>
    </row>
    <row r="82" spans="1:7" ht="15" customHeight="1" x14ac:dyDescent="0.15">
      <c r="A82" s="65"/>
      <c r="B82" s="58" t="s">
        <v>89</v>
      </c>
      <c r="C82" s="59"/>
      <c r="D82" s="9">
        <v>114</v>
      </c>
      <c r="E82" s="9">
        <v>164</v>
      </c>
      <c r="F82" s="9">
        <v>189</v>
      </c>
      <c r="G82" s="8">
        <f t="shared" si="3"/>
        <v>353</v>
      </c>
    </row>
    <row r="83" spans="1:7" ht="15" customHeight="1" x14ac:dyDescent="0.15">
      <c r="A83" s="65"/>
      <c r="B83" s="58" t="s">
        <v>90</v>
      </c>
      <c r="C83" s="59"/>
      <c r="D83" s="9">
        <v>69</v>
      </c>
      <c r="E83" s="9">
        <v>105</v>
      </c>
      <c r="F83" s="9">
        <v>119</v>
      </c>
      <c r="G83" s="8">
        <f t="shared" si="3"/>
        <v>224</v>
      </c>
    </row>
    <row r="84" spans="1:7" ht="15" customHeight="1" x14ac:dyDescent="0.15">
      <c r="A84" s="65"/>
      <c r="B84" s="58" t="s">
        <v>91</v>
      </c>
      <c r="C84" s="59"/>
      <c r="D84" s="9">
        <v>187</v>
      </c>
      <c r="E84" s="9">
        <v>367</v>
      </c>
      <c r="F84" s="9">
        <v>343</v>
      </c>
      <c r="G84" s="8">
        <f t="shared" si="3"/>
        <v>710</v>
      </c>
    </row>
    <row r="85" spans="1:7" ht="15" customHeight="1" x14ac:dyDescent="0.15">
      <c r="A85" s="65"/>
      <c r="B85" s="58" t="s">
        <v>92</v>
      </c>
      <c r="C85" s="59"/>
      <c r="D85" s="9">
        <v>124</v>
      </c>
      <c r="E85" s="9">
        <v>227</v>
      </c>
      <c r="F85" s="9">
        <v>237</v>
      </c>
      <c r="G85" s="8">
        <f t="shared" si="3"/>
        <v>464</v>
      </c>
    </row>
    <row r="86" spans="1:7" ht="15" customHeight="1" x14ac:dyDescent="0.15">
      <c r="A86" s="65"/>
      <c r="B86" s="58" t="s">
        <v>93</v>
      </c>
      <c r="C86" s="59"/>
      <c r="D86" s="9">
        <v>59</v>
      </c>
      <c r="E86" s="9">
        <v>26</v>
      </c>
      <c r="F86" s="9">
        <v>33</v>
      </c>
      <c r="G86" s="8">
        <f t="shared" si="3"/>
        <v>59</v>
      </c>
    </row>
    <row r="87" spans="1:7" ht="15" customHeight="1" x14ac:dyDescent="0.15">
      <c r="A87" s="65"/>
      <c r="B87" s="58" t="s">
        <v>94</v>
      </c>
      <c r="C87" s="59"/>
      <c r="D87" s="9">
        <v>112</v>
      </c>
      <c r="E87" s="9">
        <v>38</v>
      </c>
      <c r="F87" s="9">
        <v>74</v>
      </c>
      <c r="G87" s="8">
        <f t="shared" si="3"/>
        <v>112</v>
      </c>
    </row>
    <row r="88" spans="1:7" ht="15" customHeight="1" x14ac:dyDescent="0.15">
      <c r="A88" s="65"/>
      <c r="B88" s="58" t="s">
        <v>95</v>
      </c>
      <c r="C88" s="59"/>
      <c r="D88" s="9">
        <v>53</v>
      </c>
      <c r="E88" s="9">
        <v>31</v>
      </c>
      <c r="F88" s="9">
        <v>22</v>
      </c>
      <c r="G88" s="8">
        <f t="shared" si="3"/>
        <v>53</v>
      </c>
    </row>
    <row r="89" spans="1:7" ht="15" customHeight="1" thickBot="1" x14ac:dyDescent="0.2">
      <c r="A89" s="66"/>
      <c r="B89" s="60" t="s">
        <v>96</v>
      </c>
      <c r="C89" s="60"/>
      <c r="D89" s="18">
        <f>SUM(D62:D88)</f>
        <v>4587</v>
      </c>
      <c r="E89" s="18">
        <f>SUM(E62:E88)</f>
        <v>6574</v>
      </c>
      <c r="F89" s="18">
        <f>SUM(F62:F88)</f>
        <v>6555</v>
      </c>
      <c r="G89" s="18">
        <f>SUM(G62:G88)</f>
        <v>13129</v>
      </c>
    </row>
    <row r="90" spans="1:7" ht="15" customHeight="1" thickTop="1" thickBot="1" x14ac:dyDescent="0.2">
      <c r="A90" s="33" t="s">
        <v>104</v>
      </c>
      <c r="B90" s="78" t="s">
        <v>103</v>
      </c>
      <c r="C90" s="79"/>
      <c r="D90" s="32">
        <v>439</v>
      </c>
      <c r="E90" s="32">
        <v>565</v>
      </c>
      <c r="F90" s="32">
        <v>532</v>
      </c>
      <c r="G90" s="32">
        <f>SUM(E90:F90)</f>
        <v>1097</v>
      </c>
    </row>
    <row r="91" spans="1:7" ht="15" customHeight="1" thickTop="1" thickBot="1" x14ac:dyDescent="0.2">
      <c r="A91" s="21"/>
      <c r="B91" s="61" t="s">
        <v>97</v>
      </c>
      <c r="C91" s="62"/>
      <c r="D91" s="22">
        <f>SUM(D6:D25,D27:D42,D44:D60,D62:D88,D90)</f>
        <v>15266</v>
      </c>
      <c r="E91" s="22">
        <f>SUM(E6:E25,E27:E42,E44:E60,E62:E88,E90)</f>
        <v>21020</v>
      </c>
      <c r="F91" s="22">
        <f>SUM(F6:F25,F27:F42,F44:F60,F62:F88,F90)</f>
        <v>20674</v>
      </c>
      <c r="G91" s="22">
        <f>SUM(G6:G25,G27:G42,G44:G60,G62:G88,G90)</f>
        <v>41694</v>
      </c>
    </row>
    <row r="92" spans="1:7" ht="15" customHeight="1" thickTop="1" x14ac:dyDescent="0.15">
      <c r="D92" s="10"/>
      <c r="E92" s="10"/>
      <c r="F92" s="10"/>
      <c r="G92" s="10"/>
    </row>
    <row r="93" spans="1:7" ht="15" customHeight="1" x14ac:dyDescent="0.15">
      <c r="D93" s="10"/>
      <c r="E93" s="10"/>
      <c r="F93" s="10"/>
      <c r="G93" s="10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2"/>
  <pageMargins left="0.78740157480314965" right="0.78740157480314965" top="0.31" bottom="0.78740157480314965" header="0.2" footer="0.51181102362204722"/>
  <pageSetup paperSize="9" scale="61" orientation="portrait" r:id="rId1"/>
  <headerFooter alignWithMargins="0">
    <oddFooter>&amp;C&amp;P/&amp;N</oddFooter>
  </headerFooter>
  <rowBreaks count="1" manualBreakCount="1">
    <brk id="6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"/>
  <sheetViews>
    <sheetView zoomScale="120" zoomScaleNormal="120" zoomScaleSheetLayoutView="130" workbookViewId="0">
      <selection activeCell="I14" sqref="I14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71" t="s">
        <v>114</v>
      </c>
      <c r="G1" s="72"/>
      <c r="H1" s="2"/>
    </row>
    <row r="2" spans="1:8" ht="13.5" customHeight="1" x14ac:dyDescent="0.15">
      <c r="A2" s="73" t="s">
        <v>0</v>
      </c>
      <c r="B2" s="73"/>
      <c r="C2" s="73"/>
      <c r="D2" s="73"/>
      <c r="E2" s="73"/>
      <c r="F2" s="73"/>
      <c r="G2" s="73"/>
      <c r="H2" s="3"/>
    </row>
    <row r="3" spans="1:8" ht="13.5" customHeight="1" x14ac:dyDescent="0.2">
      <c r="A3" s="73"/>
      <c r="B3" s="73"/>
      <c r="C3" s="73"/>
      <c r="D3" s="73"/>
      <c r="E3" s="73"/>
      <c r="F3" s="73"/>
      <c r="G3" s="73"/>
      <c r="H3" s="4"/>
    </row>
    <row r="4" spans="1:8" ht="16.5" customHeight="1" x14ac:dyDescent="0.15">
      <c r="B4" s="74"/>
      <c r="C4" s="74"/>
      <c r="D4" s="5"/>
      <c r="E4" s="75" t="s">
        <v>113</v>
      </c>
      <c r="F4" s="75"/>
      <c r="G4" s="75"/>
    </row>
    <row r="5" spans="1:8" ht="15" customHeight="1" x14ac:dyDescent="0.15">
      <c r="A5" s="6"/>
      <c r="B5" s="76" t="s">
        <v>1</v>
      </c>
      <c r="C5" s="76"/>
      <c r="D5" s="54" t="s">
        <v>2</v>
      </c>
      <c r="E5" s="54" t="s">
        <v>3</v>
      </c>
      <c r="F5" s="54" t="s">
        <v>4</v>
      </c>
      <c r="G5" s="54" t="s">
        <v>5</v>
      </c>
    </row>
    <row r="6" spans="1:8" ht="15" customHeight="1" x14ac:dyDescent="0.15">
      <c r="A6" s="77" t="s">
        <v>6</v>
      </c>
      <c r="B6" s="58" t="s">
        <v>7</v>
      </c>
      <c r="C6" s="59"/>
      <c r="D6" s="8">
        <f>468-D24</f>
        <v>415</v>
      </c>
      <c r="E6" s="9">
        <v>566</v>
      </c>
      <c r="F6" s="9">
        <v>552</v>
      </c>
      <c r="G6" s="8">
        <f t="shared" ref="G6:G25" si="0">SUM(E6:F6)</f>
        <v>1118</v>
      </c>
    </row>
    <row r="7" spans="1:8" ht="15" customHeight="1" x14ac:dyDescent="0.15">
      <c r="A7" s="65"/>
      <c r="B7" s="58" t="s">
        <v>8</v>
      </c>
      <c r="C7" s="59"/>
      <c r="D7" s="9">
        <v>143</v>
      </c>
      <c r="E7" s="9">
        <v>183</v>
      </c>
      <c r="F7" s="9">
        <v>195</v>
      </c>
      <c r="G7" s="8">
        <f t="shared" si="0"/>
        <v>378</v>
      </c>
    </row>
    <row r="8" spans="1:8" ht="15" customHeight="1" x14ac:dyDescent="0.15">
      <c r="A8" s="65"/>
      <c r="B8" s="58" t="s">
        <v>9</v>
      </c>
      <c r="C8" s="59"/>
      <c r="D8" s="9">
        <v>91</v>
      </c>
      <c r="E8" s="9">
        <v>118</v>
      </c>
      <c r="F8" s="9">
        <v>113</v>
      </c>
      <c r="G8" s="8">
        <f t="shared" si="0"/>
        <v>231</v>
      </c>
    </row>
    <row r="9" spans="1:8" ht="15" customHeight="1" x14ac:dyDescent="0.15">
      <c r="A9" s="65"/>
      <c r="B9" s="58" t="s">
        <v>10</v>
      </c>
      <c r="C9" s="59"/>
      <c r="D9" s="9">
        <v>336</v>
      </c>
      <c r="E9" s="9">
        <v>418</v>
      </c>
      <c r="F9" s="9">
        <v>453</v>
      </c>
      <c r="G9" s="8">
        <f t="shared" si="0"/>
        <v>871</v>
      </c>
    </row>
    <row r="10" spans="1:8" ht="15" customHeight="1" x14ac:dyDescent="0.15">
      <c r="A10" s="65"/>
      <c r="B10" s="58" t="s">
        <v>11</v>
      </c>
      <c r="C10" s="59"/>
      <c r="D10" s="9">
        <v>91</v>
      </c>
      <c r="E10" s="9">
        <v>119</v>
      </c>
      <c r="F10" s="9">
        <v>112</v>
      </c>
      <c r="G10" s="8">
        <f t="shared" si="0"/>
        <v>231</v>
      </c>
    </row>
    <row r="11" spans="1:8" ht="15" customHeight="1" x14ac:dyDescent="0.15">
      <c r="A11" s="65"/>
      <c r="B11" s="58" t="s">
        <v>12</v>
      </c>
      <c r="C11" s="59"/>
      <c r="D11" s="9">
        <v>83</v>
      </c>
      <c r="E11" s="9">
        <v>112</v>
      </c>
      <c r="F11" s="9">
        <v>94</v>
      </c>
      <c r="G11" s="8">
        <f t="shared" si="0"/>
        <v>206</v>
      </c>
    </row>
    <row r="12" spans="1:8" ht="15" customHeight="1" x14ac:dyDescent="0.15">
      <c r="A12" s="65"/>
      <c r="B12" s="58" t="s">
        <v>13</v>
      </c>
      <c r="C12" s="59"/>
      <c r="D12" s="9">
        <v>80</v>
      </c>
      <c r="E12" s="9">
        <v>113</v>
      </c>
      <c r="F12" s="9">
        <v>118</v>
      </c>
      <c r="G12" s="8">
        <f t="shared" si="0"/>
        <v>231</v>
      </c>
    </row>
    <row r="13" spans="1:8" ht="15" customHeight="1" x14ac:dyDescent="0.15">
      <c r="A13" s="65"/>
      <c r="B13" s="58" t="s">
        <v>14</v>
      </c>
      <c r="C13" s="59"/>
      <c r="D13" s="9">
        <v>350</v>
      </c>
      <c r="E13" s="9">
        <v>480</v>
      </c>
      <c r="F13" s="9">
        <v>480</v>
      </c>
      <c r="G13" s="8">
        <f t="shared" si="0"/>
        <v>960</v>
      </c>
    </row>
    <row r="14" spans="1:8" ht="15" customHeight="1" x14ac:dyDescent="0.15">
      <c r="A14" s="65"/>
      <c r="B14" s="58" t="s">
        <v>15</v>
      </c>
      <c r="C14" s="59"/>
      <c r="D14" s="9">
        <v>185</v>
      </c>
      <c r="E14" s="9">
        <v>290</v>
      </c>
      <c r="F14" s="9">
        <v>252</v>
      </c>
      <c r="G14" s="8">
        <f t="shared" si="0"/>
        <v>542</v>
      </c>
    </row>
    <row r="15" spans="1:8" ht="15" customHeight="1" x14ac:dyDescent="0.15">
      <c r="A15" s="65"/>
      <c r="B15" s="58" t="s">
        <v>16</v>
      </c>
      <c r="C15" s="59"/>
      <c r="D15" s="9">
        <v>225</v>
      </c>
      <c r="E15" s="9">
        <v>309</v>
      </c>
      <c r="F15" s="9">
        <v>287</v>
      </c>
      <c r="G15" s="8">
        <f t="shared" si="0"/>
        <v>596</v>
      </c>
    </row>
    <row r="16" spans="1:8" ht="15" customHeight="1" x14ac:dyDescent="0.15">
      <c r="A16" s="65"/>
      <c r="B16" s="58" t="s">
        <v>17</v>
      </c>
      <c r="C16" s="59"/>
      <c r="D16" s="9">
        <v>153</v>
      </c>
      <c r="E16" s="9">
        <v>233</v>
      </c>
      <c r="F16" s="9">
        <v>230</v>
      </c>
      <c r="G16" s="8">
        <f t="shared" si="0"/>
        <v>463</v>
      </c>
    </row>
    <row r="17" spans="1:8" ht="15" customHeight="1" x14ac:dyDescent="0.15">
      <c r="A17" s="65"/>
      <c r="B17" s="58" t="s">
        <v>18</v>
      </c>
      <c r="C17" s="59"/>
      <c r="D17" s="9">
        <v>160</v>
      </c>
      <c r="E17" s="9">
        <v>204</v>
      </c>
      <c r="F17" s="9">
        <v>242</v>
      </c>
      <c r="G17" s="8">
        <f t="shared" si="0"/>
        <v>446</v>
      </c>
    </row>
    <row r="18" spans="1:8" ht="15" customHeight="1" x14ac:dyDescent="0.15">
      <c r="A18" s="65"/>
      <c r="B18" s="58" t="s">
        <v>19</v>
      </c>
      <c r="C18" s="59"/>
      <c r="D18" s="9">
        <v>250</v>
      </c>
      <c r="E18" s="9">
        <v>315</v>
      </c>
      <c r="F18" s="9">
        <v>282</v>
      </c>
      <c r="G18" s="8">
        <f t="shared" si="0"/>
        <v>597</v>
      </c>
    </row>
    <row r="19" spans="1:8" ht="15" customHeight="1" x14ac:dyDescent="0.15">
      <c r="A19" s="65"/>
      <c r="B19" s="58" t="s">
        <v>20</v>
      </c>
      <c r="C19" s="59"/>
      <c r="D19" s="9">
        <v>183</v>
      </c>
      <c r="E19" s="9">
        <v>249</v>
      </c>
      <c r="F19" s="9">
        <v>237</v>
      </c>
      <c r="G19" s="8">
        <f t="shared" si="0"/>
        <v>486</v>
      </c>
    </row>
    <row r="20" spans="1:8" ht="15" customHeight="1" x14ac:dyDescent="0.15">
      <c r="A20" s="65"/>
      <c r="B20" s="58" t="s">
        <v>21</v>
      </c>
      <c r="C20" s="59"/>
      <c r="D20" s="8">
        <f>197-D25</f>
        <v>91</v>
      </c>
      <c r="E20" s="8">
        <f>157-E25</f>
        <v>124</v>
      </c>
      <c r="F20" s="8">
        <f>196-F25</f>
        <v>123</v>
      </c>
      <c r="G20" s="8">
        <f t="shared" si="0"/>
        <v>247</v>
      </c>
    </row>
    <row r="21" spans="1:8" ht="15" customHeight="1" x14ac:dyDescent="0.15">
      <c r="A21" s="65"/>
      <c r="B21" s="58" t="s">
        <v>22</v>
      </c>
      <c r="C21" s="59"/>
      <c r="D21" s="9">
        <v>544</v>
      </c>
      <c r="E21" s="9">
        <v>850</v>
      </c>
      <c r="F21" s="9">
        <v>848</v>
      </c>
      <c r="G21" s="8">
        <f t="shared" si="0"/>
        <v>1698</v>
      </c>
    </row>
    <row r="22" spans="1:8" ht="15" customHeight="1" x14ac:dyDescent="0.15">
      <c r="A22" s="65"/>
      <c r="B22" s="58" t="s">
        <v>23</v>
      </c>
      <c r="C22" s="59"/>
      <c r="D22" s="9">
        <v>366</v>
      </c>
      <c r="E22" s="9">
        <v>528</v>
      </c>
      <c r="F22" s="9">
        <v>588</v>
      </c>
      <c r="G22" s="8">
        <f t="shared" si="0"/>
        <v>1116</v>
      </c>
    </row>
    <row r="23" spans="1:8" ht="15" customHeight="1" x14ac:dyDescent="0.15">
      <c r="A23" s="65"/>
      <c r="B23" s="58" t="s">
        <v>24</v>
      </c>
      <c r="C23" s="59"/>
      <c r="D23" s="9">
        <v>416</v>
      </c>
      <c r="E23" s="9">
        <v>579</v>
      </c>
      <c r="F23" s="9">
        <v>512</v>
      </c>
      <c r="G23" s="8">
        <f t="shared" si="0"/>
        <v>1091</v>
      </c>
    </row>
    <row r="24" spans="1:8" ht="15" customHeight="1" x14ac:dyDescent="0.15">
      <c r="A24" s="65"/>
      <c r="B24" s="52" t="s">
        <v>26</v>
      </c>
      <c r="C24" s="53"/>
      <c r="D24" s="13">
        <v>53</v>
      </c>
      <c r="E24" s="14">
        <v>82</v>
      </c>
      <c r="F24" s="14">
        <v>108</v>
      </c>
      <c r="G24" s="8">
        <f t="shared" si="0"/>
        <v>190</v>
      </c>
      <c r="H24" s="10"/>
    </row>
    <row r="25" spans="1:8" ht="15" customHeight="1" x14ac:dyDescent="0.15">
      <c r="A25" s="65"/>
      <c r="B25" s="58" t="s">
        <v>27</v>
      </c>
      <c r="C25" s="59"/>
      <c r="D25" s="13">
        <v>106</v>
      </c>
      <c r="E25" s="13">
        <v>33</v>
      </c>
      <c r="F25" s="13">
        <v>73</v>
      </c>
      <c r="G25" s="13">
        <f t="shared" si="0"/>
        <v>106</v>
      </c>
      <c r="H25" s="10"/>
    </row>
    <row r="26" spans="1:8" ht="15" customHeight="1" thickBot="1" x14ac:dyDescent="0.2">
      <c r="A26" s="65"/>
      <c r="B26" s="70" t="s">
        <v>28</v>
      </c>
      <c r="C26" s="70"/>
      <c r="D26" s="15">
        <f>SUM(D6:D25)</f>
        <v>4321</v>
      </c>
      <c r="E26" s="15">
        <f>SUM(E6:E25)</f>
        <v>5905</v>
      </c>
      <c r="F26" s="15">
        <f>SUM(F6:F25)</f>
        <v>5899</v>
      </c>
      <c r="G26" s="15">
        <f>SUM(G6:G25)</f>
        <v>11804</v>
      </c>
    </row>
    <row r="27" spans="1:8" ht="15" customHeight="1" thickTop="1" x14ac:dyDescent="0.15">
      <c r="A27" s="64" t="s">
        <v>29</v>
      </c>
      <c r="B27" s="67" t="s">
        <v>30</v>
      </c>
      <c r="C27" s="68"/>
      <c r="D27" s="17">
        <v>263</v>
      </c>
      <c r="E27" s="17">
        <v>399</v>
      </c>
      <c r="F27" s="17">
        <v>343</v>
      </c>
      <c r="G27" s="16">
        <f t="shared" ref="G27:G42" si="1">SUM(E27:F27)</f>
        <v>742</v>
      </c>
    </row>
    <row r="28" spans="1:8" ht="15" customHeight="1" x14ac:dyDescent="0.15">
      <c r="A28" s="65"/>
      <c r="B28" s="58" t="s">
        <v>31</v>
      </c>
      <c r="C28" s="59"/>
      <c r="D28" s="9">
        <v>101</v>
      </c>
      <c r="E28" s="9">
        <v>134</v>
      </c>
      <c r="F28" s="9">
        <v>121</v>
      </c>
      <c r="G28" s="8">
        <f t="shared" si="1"/>
        <v>255</v>
      </c>
    </row>
    <row r="29" spans="1:8" ht="15" customHeight="1" x14ac:dyDescent="0.15">
      <c r="A29" s="65"/>
      <c r="B29" s="58" t="s">
        <v>32</v>
      </c>
      <c r="C29" s="59"/>
      <c r="D29" s="9">
        <v>75</v>
      </c>
      <c r="E29" s="9">
        <v>106</v>
      </c>
      <c r="F29" s="9">
        <v>94</v>
      </c>
      <c r="G29" s="8">
        <f t="shared" si="1"/>
        <v>200</v>
      </c>
    </row>
    <row r="30" spans="1:8" ht="15" customHeight="1" x14ac:dyDescent="0.15">
      <c r="A30" s="65"/>
      <c r="B30" s="58" t="s">
        <v>33</v>
      </c>
      <c r="C30" s="59"/>
      <c r="D30" s="9">
        <v>225</v>
      </c>
      <c r="E30" s="9">
        <v>328</v>
      </c>
      <c r="F30" s="9">
        <v>275</v>
      </c>
      <c r="G30" s="8">
        <f t="shared" si="1"/>
        <v>603</v>
      </c>
    </row>
    <row r="31" spans="1:8" ht="15" customHeight="1" x14ac:dyDescent="0.15">
      <c r="A31" s="65"/>
      <c r="B31" s="58" t="s">
        <v>34</v>
      </c>
      <c r="C31" s="59"/>
      <c r="D31" s="9">
        <v>56</v>
      </c>
      <c r="E31" s="9">
        <v>72</v>
      </c>
      <c r="F31" s="9">
        <v>62</v>
      </c>
      <c r="G31" s="8">
        <f t="shared" si="1"/>
        <v>134</v>
      </c>
    </row>
    <row r="32" spans="1:8" ht="15" customHeight="1" x14ac:dyDescent="0.15">
      <c r="A32" s="65"/>
      <c r="B32" s="58" t="s">
        <v>35</v>
      </c>
      <c r="C32" s="59"/>
      <c r="D32" s="9">
        <v>142</v>
      </c>
      <c r="E32" s="9">
        <v>189</v>
      </c>
      <c r="F32" s="9">
        <v>176</v>
      </c>
      <c r="G32" s="8">
        <f t="shared" si="1"/>
        <v>365</v>
      </c>
    </row>
    <row r="33" spans="1:7" ht="15" customHeight="1" x14ac:dyDescent="0.15">
      <c r="A33" s="65"/>
      <c r="B33" s="58" t="s">
        <v>36</v>
      </c>
      <c r="C33" s="59"/>
      <c r="D33" s="9">
        <v>230</v>
      </c>
      <c r="E33" s="9">
        <v>310</v>
      </c>
      <c r="F33" s="9">
        <v>283</v>
      </c>
      <c r="G33" s="8">
        <f t="shared" si="1"/>
        <v>593</v>
      </c>
    </row>
    <row r="34" spans="1:7" ht="15" customHeight="1" x14ac:dyDescent="0.15">
      <c r="A34" s="65"/>
      <c r="B34" s="58" t="s">
        <v>37</v>
      </c>
      <c r="C34" s="59"/>
      <c r="D34" s="9">
        <v>248</v>
      </c>
      <c r="E34" s="9">
        <v>346</v>
      </c>
      <c r="F34" s="9">
        <v>330</v>
      </c>
      <c r="G34" s="8">
        <f t="shared" si="1"/>
        <v>676</v>
      </c>
    </row>
    <row r="35" spans="1:7" ht="15" customHeight="1" x14ac:dyDescent="0.15">
      <c r="A35" s="65"/>
      <c r="B35" s="58" t="s">
        <v>38</v>
      </c>
      <c r="C35" s="59"/>
      <c r="D35" s="9">
        <v>180</v>
      </c>
      <c r="E35" s="9">
        <v>227</v>
      </c>
      <c r="F35" s="9">
        <v>232</v>
      </c>
      <c r="G35" s="8">
        <f t="shared" si="1"/>
        <v>459</v>
      </c>
    </row>
    <row r="36" spans="1:7" ht="15" customHeight="1" x14ac:dyDescent="0.15">
      <c r="A36" s="65"/>
      <c r="B36" s="58" t="s">
        <v>39</v>
      </c>
      <c r="C36" s="59"/>
      <c r="D36" s="9">
        <v>180</v>
      </c>
      <c r="E36" s="9">
        <v>269</v>
      </c>
      <c r="F36" s="9">
        <v>258</v>
      </c>
      <c r="G36" s="8">
        <f t="shared" si="1"/>
        <v>527</v>
      </c>
    </row>
    <row r="37" spans="1:7" ht="15" customHeight="1" x14ac:dyDescent="0.15">
      <c r="A37" s="65"/>
      <c r="B37" s="58" t="s">
        <v>40</v>
      </c>
      <c r="C37" s="59"/>
      <c r="D37" s="9">
        <v>152</v>
      </c>
      <c r="E37" s="9">
        <v>141</v>
      </c>
      <c r="F37" s="9">
        <v>133</v>
      </c>
      <c r="G37" s="8">
        <f t="shared" si="1"/>
        <v>274</v>
      </c>
    </row>
    <row r="38" spans="1:7" ht="15" customHeight="1" x14ac:dyDescent="0.15">
      <c r="A38" s="65"/>
      <c r="B38" s="58" t="s">
        <v>41</v>
      </c>
      <c r="C38" s="59"/>
      <c r="D38" s="9">
        <v>36</v>
      </c>
      <c r="E38" s="9">
        <v>43</v>
      </c>
      <c r="F38" s="9">
        <v>23</v>
      </c>
      <c r="G38" s="8">
        <f t="shared" si="1"/>
        <v>66</v>
      </c>
    </row>
    <row r="39" spans="1:7" ht="15" customHeight="1" x14ac:dyDescent="0.15">
      <c r="A39" s="65"/>
      <c r="B39" s="58" t="s">
        <v>42</v>
      </c>
      <c r="C39" s="59"/>
      <c r="D39" s="9">
        <v>30</v>
      </c>
      <c r="E39" s="9">
        <v>27</v>
      </c>
      <c r="F39" s="9">
        <v>3</v>
      </c>
      <c r="G39" s="8">
        <f t="shared" si="1"/>
        <v>30</v>
      </c>
    </row>
    <row r="40" spans="1:7" ht="15" customHeight="1" x14ac:dyDescent="0.15">
      <c r="A40" s="65"/>
      <c r="B40" s="58" t="s">
        <v>43</v>
      </c>
      <c r="C40" s="59"/>
      <c r="D40" s="9">
        <v>0</v>
      </c>
      <c r="E40" s="9">
        <v>0</v>
      </c>
      <c r="F40" s="9">
        <v>0</v>
      </c>
      <c r="G40" s="8">
        <f t="shared" si="1"/>
        <v>0</v>
      </c>
    </row>
    <row r="41" spans="1:7" ht="15" customHeight="1" x14ac:dyDescent="0.15">
      <c r="A41" s="65"/>
      <c r="B41" s="58" t="s">
        <v>44</v>
      </c>
      <c r="C41" s="59"/>
      <c r="D41" s="9">
        <v>70</v>
      </c>
      <c r="E41" s="9">
        <v>19</v>
      </c>
      <c r="F41" s="9">
        <v>51</v>
      </c>
      <c r="G41" s="8">
        <f t="shared" si="1"/>
        <v>70</v>
      </c>
    </row>
    <row r="42" spans="1:7" ht="15" customHeight="1" x14ac:dyDescent="0.15">
      <c r="A42" s="65"/>
      <c r="B42" s="58" t="s">
        <v>45</v>
      </c>
      <c r="C42" s="59"/>
      <c r="D42" s="9">
        <v>52</v>
      </c>
      <c r="E42" s="9">
        <v>86</v>
      </c>
      <c r="F42" s="9">
        <v>93</v>
      </c>
      <c r="G42" s="8">
        <f t="shared" si="1"/>
        <v>179</v>
      </c>
    </row>
    <row r="43" spans="1:7" ht="15" customHeight="1" thickBot="1" x14ac:dyDescent="0.2">
      <c r="A43" s="66"/>
      <c r="B43" s="60" t="s">
        <v>47</v>
      </c>
      <c r="C43" s="60"/>
      <c r="D43" s="18">
        <f>SUM(D27:D42)</f>
        <v>2040</v>
      </c>
      <c r="E43" s="18">
        <f>SUM(E27:E42)</f>
        <v>2696</v>
      </c>
      <c r="F43" s="18">
        <f>SUM(F27:F42)</f>
        <v>2477</v>
      </c>
      <c r="G43" s="18">
        <f>SUM(G27:G42)</f>
        <v>5173</v>
      </c>
    </row>
    <row r="44" spans="1:7" ht="15" customHeight="1" thickTop="1" x14ac:dyDescent="0.15">
      <c r="A44" s="64" t="s">
        <v>48</v>
      </c>
      <c r="B44" s="69" t="s">
        <v>49</v>
      </c>
      <c r="C44" s="69"/>
      <c r="D44" s="17">
        <v>1109</v>
      </c>
      <c r="E44" s="17">
        <v>1603</v>
      </c>
      <c r="F44" s="17">
        <v>1567</v>
      </c>
      <c r="G44" s="16">
        <f t="shared" ref="G44:G60" si="2">SUM(E44:F44)</f>
        <v>3170</v>
      </c>
    </row>
    <row r="45" spans="1:7" ht="15" customHeight="1" x14ac:dyDescent="0.15">
      <c r="A45" s="65"/>
      <c r="B45" s="63" t="s">
        <v>50</v>
      </c>
      <c r="C45" s="63"/>
      <c r="D45" s="8">
        <f>192-D60</f>
        <v>122</v>
      </c>
      <c r="E45" s="8">
        <f>158-E60</f>
        <v>147</v>
      </c>
      <c r="F45" s="8">
        <f>209-F60</f>
        <v>150</v>
      </c>
      <c r="G45" s="8">
        <f t="shared" si="2"/>
        <v>297</v>
      </c>
    </row>
    <row r="46" spans="1:7" ht="15" customHeight="1" x14ac:dyDescent="0.15">
      <c r="A46" s="65"/>
      <c r="B46" s="63" t="s">
        <v>51</v>
      </c>
      <c r="C46" s="63"/>
      <c r="D46" s="9">
        <v>328</v>
      </c>
      <c r="E46" s="9">
        <v>460</v>
      </c>
      <c r="F46" s="9">
        <v>438</v>
      </c>
      <c r="G46" s="8">
        <f t="shared" si="2"/>
        <v>898</v>
      </c>
    </row>
    <row r="47" spans="1:7" ht="15" customHeight="1" x14ac:dyDescent="0.15">
      <c r="A47" s="65"/>
      <c r="B47" s="63" t="s">
        <v>52</v>
      </c>
      <c r="C47" s="63"/>
      <c r="D47" s="9">
        <v>188</v>
      </c>
      <c r="E47" s="9">
        <v>268</v>
      </c>
      <c r="F47" s="9">
        <v>264</v>
      </c>
      <c r="G47" s="8">
        <f t="shared" si="2"/>
        <v>532</v>
      </c>
    </row>
    <row r="48" spans="1:7" ht="15" customHeight="1" x14ac:dyDescent="0.15">
      <c r="A48" s="65"/>
      <c r="B48" s="63" t="s">
        <v>53</v>
      </c>
      <c r="C48" s="63"/>
      <c r="D48" s="9">
        <v>242</v>
      </c>
      <c r="E48" s="9">
        <v>328</v>
      </c>
      <c r="F48" s="9">
        <v>341</v>
      </c>
      <c r="G48" s="8">
        <f t="shared" si="2"/>
        <v>669</v>
      </c>
    </row>
    <row r="49" spans="1:7" ht="15" customHeight="1" x14ac:dyDescent="0.15">
      <c r="A49" s="65"/>
      <c r="B49" s="63" t="s">
        <v>54</v>
      </c>
      <c r="C49" s="63"/>
      <c r="D49" s="9">
        <v>313</v>
      </c>
      <c r="E49" s="9">
        <v>457</v>
      </c>
      <c r="F49" s="9">
        <v>421</v>
      </c>
      <c r="G49" s="8">
        <f t="shared" si="2"/>
        <v>878</v>
      </c>
    </row>
    <row r="50" spans="1:7" ht="15" customHeight="1" x14ac:dyDescent="0.15">
      <c r="A50" s="65"/>
      <c r="B50" s="63" t="s">
        <v>55</v>
      </c>
      <c r="C50" s="63"/>
      <c r="D50" s="9">
        <v>97</v>
      </c>
      <c r="E50" s="9">
        <v>131</v>
      </c>
      <c r="F50" s="9">
        <v>124</v>
      </c>
      <c r="G50" s="8">
        <f t="shared" si="2"/>
        <v>255</v>
      </c>
    </row>
    <row r="51" spans="1:7" ht="15" customHeight="1" x14ac:dyDescent="0.15">
      <c r="A51" s="65"/>
      <c r="B51" s="63" t="s">
        <v>56</v>
      </c>
      <c r="C51" s="63"/>
      <c r="D51" s="9">
        <v>135</v>
      </c>
      <c r="E51" s="9">
        <v>165</v>
      </c>
      <c r="F51" s="9">
        <v>183</v>
      </c>
      <c r="G51" s="8">
        <f t="shared" si="2"/>
        <v>348</v>
      </c>
    </row>
    <row r="52" spans="1:7" ht="15" customHeight="1" x14ac:dyDescent="0.15">
      <c r="A52" s="65"/>
      <c r="B52" s="63" t="s">
        <v>57</v>
      </c>
      <c r="C52" s="63"/>
      <c r="D52" s="9">
        <v>66</v>
      </c>
      <c r="E52" s="9">
        <v>92</v>
      </c>
      <c r="F52" s="9">
        <v>82</v>
      </c>
      <c r="G52" s="8">
        <f t="shared" si="2"/>
        <v>174</v>
      </c>
    </row>
    <row r="53" spans="1:7" ht="15" customHeight="1" x14ac:dyDescent="0.15">
      <c r="A53" s="65"/>
      <c r="B53" s="63" t="s">
        <v>58</v>
      </c>
      <c r="C53" s="63"/>
      <c r="D53" s="9">
        <v>145</v>
      </c>
      <c r="E53" s="9">
        <v>203</v>
      </c>
      <c r="F53" s="9">
        <v>180</v>
      </c>
      <c r="G53" s="8">
        <f t="shared" si="2"/>
        <v>383</v>
      </c>
    </row>
    <row r="54" spans="1:7" ht="15" customHeight="1" x14ac:dyDescent="0.15">
      <c r="A54" s="65"/>
      <c r="B54" s="63" t="s">
        <v>59</v>
      </c>
      <c r="C54" s="63"/>
      <c r="D54" s="9">
        <v>197</v>
      </c>
      <c r="E54" s="9">
        <v>259</v>
      </c>
      <c r="F54" s="9">
        <v>253</v>
      </c>
      <c r="G54" s="8">
        <f t="shared" si="2"/>
        <v>512</v>
      </c>
    </row>
    <row r="55" spans="1:7" ht="15" customHeight="1" x14ac:dyDescent="0.15">
      <c r="A55" s="65"/>
      <c r="B55" s="63" t="s">
        <v>60</v>
      </c>
      <c r="C55" s="63"/>
      <c r="D55" s="9">
        <v>506</v>
      </c>
      <c r="E55" s="9">
        <v>637</v>
      </c>
      <c r="F55" s="9">
        <v>650</v>
      </c>
      <c r="G55" s="8">
        <f t="shared" si="2"/>
        <v>1287</v>
      </c>
    </row>
    <row r="56" spans="1:7" ht="15" customHeight="1" x14ac:dyDescent="0.15">
      <c r="A56" s="65"/>
      <c r="B56" s="63" t="s">
        <v>62</v>
      </c>
      <c r="C56" s="63"/>
      <c r="D56" s="9">
        <v>163</v>
      </c>
      <c r="E56" s="9">
        <v>217</v>
      </c>
      <c r="F56" s="9">
        <v>248</v>
      </c>
      <c r="G56" s="8">
        <f t="shared" si="2"/>
        <v>465</v>
      </c>
    </row>
    <row r="57" spans="1:7" ht="15" customHeight="1" x14ac:dyDescent="0.15">
      <c r="A57" s="65"/>
      <c r="B57" s="63" t="s">
        <v>63</v>
      </c>
      <c r="C57" s="63"/>
      <c r="D57" s="9">
        <v>89</v>
      </c>
      <c r="E57" s="9">
        <v>130</v>
      </c>
      <c r="F57" s="9">
        <v>144</v>
      </c>
      <c r="G57" s="8">
        <f t="shared" si="2"/>
        <v>274</v>
      </c>
    </row>
    <row r="58" spans="1:7" ht="15" customHeight="1" x14ac:dyDescent="0.15">
      <c r="A58" s="65"/>
      <c r="B58" s="63" t="s">
        <v>64</v>
      </c>
      <c r="C58" s="63"/>
      <c r="D58" s="9">
        <v>55</v>
      </c>
      <c r="E58" s="9">
        <v>109</v>
      </c>
      <c r="F58" s="9">
        <v>101</v>
      </c>
      <c r="G58" s="8">
        <f t="shared" si="2"/>
        <v>210</v>
      </c>
    </row>
    <row r="59" spans="1:7" ht="15" customHeight="1" x14ac:dyDescent="0.15">
      <c r="A59" s="65"/>
      <c r="B59" s="63" t="s">
        <v>65</v>
      </c>
      <c r="C59" s="63"/>
      <c r="D59" s="9">
        <v>76</v>
      </c>
      <c r="E59" s="9">
        <v>73</v>
      </c>
      <c r="F59" s="9">
        <v>3</v>
      </c>
      <c r="G59" s="8">
        <f t="shared" si="2"/>
        <v>76</v>
      </c>
    </row>
    <row r="60" spans="1:7" ht="15" customHeight="1" x14ac:dyDescent="0.15">
      <c r="A60" s="65"/>
      <c r="B60" s="63" t="s">
        <v>66</v>
      </c>
      <c r="C60" s="63"/>
      <c r="D60" s="8">
        <v>70</v>
      </c>
      <c r="E60" s="8">
        <v>11</v>
      </c>
      <c r="F60" s="8">
        <v>59</v>
      </c>
      <c r="G60" s="8">
        <f t="shared" si="2"/>
        <v>70</v>
      </c>
    </row>
    <row r="61" spans="1:7" ht="15" customHeight="1" thickBot="1" x14ac:dyDescent="0.2">
      <c r="A61" s="66"/>
      <c r="B61" s="60" t="s">
        <v>67</v>
      </c>
      <c r="C61" s="60"/>
      <c r="D61" s="18">
        <f>SUM(D44:D60)</f>
        <v>3901</v>
      </c>
      <c r="E61" s="18">
        <f>SUM(E44:E60)</f>
        <v>5290</v>
      </c>
      <c r="F61" s="18">
        <f>SUM(F44:F60)</f>
        <v>5208</v>
      </c>
      <c r="G61" s="18">
        <f>SUM(G44:G60)</f>
        <v>10498</v>
      </c>
    </row>
    <row r="62" spans="1:7" ht="15" customHeight="1" thickTop="1" x14ac:dyDescent="0.15">
      <c r="A62" s="64" t="s">
        <v>68</v>
      </c>
      <c r="B62" s="67" t="s">
        <v>69</v>
      </c>
      <c r="C62" s="68"/>
      <c r="D62" s="17">
        <v>52</v>
      </c>
      <c r="E62" s="17">
        <v>70</v>
      </c>
      <c r="F62" s="17">
        <v>68</v>
      </c>
      <c r="G62" s="16">
        <f t="shared" ref="G62:G88" si="3">SUM(E62:F62)</f>
        <v>138</v>
      </c>
    </row>
    <row r="63" spans="1:7" ht="15" customHeight="1" x14ac:dyDescent="0.15">
      <c r="A63" s="65"/>
      <c r="B63" s="58" t="s">
        <v>70</v>
      </c>
      <c r="C63" s="59"/>
      <c r="D63" s="9">
        <v>118</v>
      </c>
      <c r="E63" s="9">
        <v>165</v>
      </c>
      <c r="F63" s="9">
        <v>155</v>
      </c>
      <c r="G63" s="8">
        <f t="shared" si="3"/>
        <v>320</v>
      </c>
    </row>
    <row r="64" spans="1:7" ht="15" customHeight="1" x14ac:dyDescent="0.15">
      <c r="A64" s="65"/>
      <c r="B64" s="58" t="s">
        <v>71</v>
      </c>
      <c r="C64" s="59"/>
      <c r="D64" s="9">
        <v>152</v>
      </c>
      <c r="E64" s="9">
        <v>224</v>
      </c>
      <c r="F64" s="9">
        <v>240</v>
      </c>
      <c r="G64" s="8">
        <f t="shared" si="3"/>
        <v>464</v>
      </c>
    </row>
    <row r="65" spans="1:7" ht="15" customHeight="1" x14ac:dyDescent="0.15">
      <c r="A65" s="65"/>
      <c r="B65" s="58" t="s">
        <v>72</v>
      </c>
      <c r="C65" s="59"/>
      <c r="D65" s="9">
        <v>183</v>
      </c>
      <c r="E65" s="9">
        <v>267</v>
      </c>
      <c r="F65" s="9">
        <v>247</v>
      </c>
      <c r="G65" s="8">
        <f t="shared" si="3"/>
        <v>514</v>
      </c>
    </row>
    <row r="66" spans="1:7" ht="15" customHeight="1" x14ac:dyDescent="0.15">
      <c r="A66" s="65"/>
      <c r="B66" s="58" t="s">
        <v>73</v>
      </c>
      <c r="C66" s="59"/>
      <c r="D66" s="9">
        <v>159</v>
      </c>
      <c r="E66" s="9">
        <v>238</v>
      </c>
      <c r="F66" s="9">
        <v>221</v>
      </c>
      <c r="G66" s="8">
        <f t="shared" si="3"/>
        <v>459</v>
      </c>
    </row>
    <row r="67" spans="1:7" ht="15" customHeight="1" x14ac:dyDescent="0.15">
      <c r="A67" s="65"/>
      <c r="B67" s="58" t="s">
        <v>74</v>
      </c>
      <c r="C67" s="59"/>
      <c r="D67" s="9">
        <v>113</v>
      </c>
      <c r="E67" s="9">
        <v>133</v>
      </c>
      <c r="F67" s="9">
        <v>127</v>
      </c>
      <c r="G67" s="8">
        <f t="shared" si="3"/>
        <v>260</v>
      </c>
    </row>
    <row r="68" spans="1:7" ht="15" customHeight="1" x14ac:dyDescent="0.15">
      <c r="A68" s="65"/>
      <c r="B68" s="58" t="s">
        <v>75</v>
      </c>
      <c r="C68" s="59"/>
      <c r="D68" s="9">
        <v>165</v>
      </c>
      <c r="E68" s="9">
        <v>245</v>
      </c>
      <c r="F68" s="9">
        <v>220</v>
      </c>
      <c r="G68" s="8">
        <f t="shared" si="3"/>
        <v>465</v>
      </c>
    </row>
    <row r="69" spans="1:7" ht="15" customHeight="1" x14ac:dyDescent="0.15">
      <c r="A69" s="65"/>
      <c r="B69" s="58" t="s">
        <v>76</v>
      </c>
      <c r="C69" s="59"/>
      <c r="D69" s="9">
        <v>188</v>
      </c>
      <c r="E69" s="9">
        <v>284</v>
      </c>
      <c r="F69" s="9">
        <v>304</v>
      </c>
      <c r="G69" s="8">
        <f t="shared" si="3"/>
        <v>588</v>
      </c>
    </row>
    <row r="70" spans="1:7" ht="15" customHeight="1" x14ac:dyDescent="0.15">
      <c r="A70" s="65"/>
      <c r="B70" s="58" t="s">
        <v>77</v>
      </c>
      <c r="C70" s="59"/>
      <c r="D70" s="9">
        <v>213</v>
      </c>
      <c r="E70" s="9">
        <v>329</v>
      </c>
      <c r="F70" s="9">
        <v>315</v>
      </c>
      <c r="G70" s="8">
        <f t="shared" si="3"/>
        <v>644</v>
      </c>
    </row>
    <row r="71" spans="1:7" ht="15" customHeight="1" x14ac:dyDescent="0.15">
      <c r="A71" s="65"/>
      <c r="B71" s="58" t="s">
        <v>78</v>
      </c>
      <c r="C71" s="59"/>
      <c r="D71" s="9">
        <v>260</v>
      </c>
      <c r="E71" s="9">
        <v>351</v>
      </c>
      <c r="F71" s="9">
        <v>381</v>
      </c>
      <c r="G71" s="8">
        <f t="shared" si="3"/>
        <v>732</v>
      </c>
    </row>
    <row r="72" spans="1:7" ht="15" customHeight="1" x14ac:dyDescent="0.15">
      <c r="A72" s="65"/>
      <c r="B72" s="58" t="s">
        <v>79</v>
      </c>
      <c r="C72" s="59"/>
      <c r="D72" s="9">
        <v>111</v>
      </c>
      <c r="E72" s="9">
        <v>182</v>
      </c>
      <c r="F72" s="9">
        <v>174</v>
      </c>
      <c r="G72" s="8">
        <f t="shared" si="3"/>
        <v>356</v>
      </c>
    </row>
    <row r="73" spans="1:7" ht="15" customHeight="1" x14ac:dyDescent="0.15">
      <c r="A73" s="65"/>
      <c r="B73" s="58" t="s">
        <v>80</v>
      </c>
      <c r="C73" s="59"/>
      <c r="D73" s="9">
        <v>61</v>
      </c>
      <c r="E73" s="9">
        <v>102</v>
      </c>
      <c r="F73" s="9">
        <v>90</v>
      </c>
      <c r="G73" s="8">
        <f t="shared" si="3"/>
        <v>192</v>
      </c>
    </row>
    <row r="74" spans="1:7" ht="15" customHeight="1" x14ac:dyDescent="0.15">
      <c r="A74" s="65"/>
      <c r="B74" s="58" t="s">
        <v>81</v>
      </c>
      <c r="C74" s="59"/>
      <c r="D74" s="9">
        <v>149</v>
      </c>
      <c r="E74" s="9">
        <v>213</v>
      </c>
      <c r="F74" s="9">
        <v>216</v>
      </c>
      <c r="G74" s="8">
        <f t="shared" si="3"/>
        <v>429</v>
      </c>
    </row>
    <row r="75" spans="1:7" ht="15" customHeight="1" x14ac:dyDescent="0.15">
      <c r="A75" s="65"/>
      <c r="B75" s="58" t="s">
        <v>82</v>
      </c>
      <c r="C75" s="59"/>
      <c r="D75" s="9">
        <v>341</v>
      </c>
      <c r="E75" s="9">
        <v>508</v>
      </c>
      <c r="F75" s="9">
        <v>519</v>
      </c>
      <c r="G75" s="8">
        <f t="shared" si="3"/>
        <v>1027</v>
      </c>
    </row>
    <row r="76" spans="1:7" ht="15" customHeight="1" x14ac:dyDescent="0.15">
      <c r="A76" s="65"/>
      <c r="B76" s="58" t="s">
        <v>83</v>
      </c>
      <c r="C76" s="59"/>
      <c r="D76" s="9">
        <v>708</v>
      </c>
      <c r="E76" s="9">
        <v>989</v>
      </c>
      <c r="F76" s="9">
        <v>1000</v>
      </c>
      <c r="G76" s="8">
        <f t="shared" si="3"/>
        <v>1989</v>
      </c>
    </row>
    <row r="77" spans="1:7" ht="15" customHeight="1" x14ac:dyDescent="0.15">
      <c r="A77" s="65"/>
      <c r="B77" s="58" t="s">
        <v>84</v>
      </c>
      <c r="C77" s="59"/>
      <c r="D77" s="9">
        <v>242</v>
      </c>
      <c r="E77" s="9">
        <v>371</v>
      </c>
      <c r="F77" s="9">
        <v>362</v>
      </c>
      <c r="G77" s="8">
        <f t="shared" si="3"/>
        <v>733</v>
      </c>
    </row>
    <row r="78" spans="1:7" ht="15" customHeight="1" x14ac:dyDescent="0.15">
      <c r="A78" s="65"/>
      <c r="B78" s="58" t="s">
        <v>85</v>
      </c>
      <c r="C78" s="59"/>
      <c r="D78" s="9">
        <v>158</v>
      </c>
      <c r="E78" s="9">
        <v>214</v>
      </c>
      <c r="F78" s="9">
        <v>212</v>
      </c>
      <c r="G78" s="8">
        <f t="shared" si="3"/>
        <v>426</v>
      </c>
    </row>
    <row r="79" spans="1:7" ht="15" customHeight="1" x14ac:dyDescent="0.15">
      <c r="A79" s="65"/>
      <c r="B79" s="58" t="s">
        <v>86</v>
      </c>
      <c r="C79" s="59"/>
      <c r="D79" s="9">
        <v>301</v>
      </c>
      <c r="E79" s="9">
        <v>434</v>
      </c>
      <c r="F79" s="9">
        <v>421</v>
      </c>
      <c r="G79" s="8">
        <f>SUM(E79:F79)</f>
        <v>855</v>
      </c>
    </row>
    <row r="80" spans="1:7" ht="15" customHeight="1" x14ac:dyDescent="0.15">
      <c r="A80" s="65"/>
      <c r="B80" s="58" t="s">
        <v>87</v>
      </c>
      <c r="C80" s="59"/>
      <c r="D80" s="9">
        <v>124</v>
      </c>
      <c r="E80" s="9">
        <v>193</v>
      </c>
      <c r="F80" s="9">
        <v>163</v>
      </c>
      <c r="G80" s="8">
        <f t="shared" si="3"/>
        <v>356</v>
      </c>
    </row>
    <row r="81" spans="1:7" ht="15" customHeight="1" x14ac:dyDescent="0.15">
      <c r="A81" s="65"/>
      <c r="B81" s="58" t="s">
        <v>88</v>
      </c>
      <c r="C81" s="59"/>
      <c r="D81" s="9">
        <v>84</v>
      </c>
      <c r="E81" s="9">
        <v>122</v>
      </c>
      <c r="F81" s="9">
        <v>119</v>
      </c>
      <c r="G81" s="8">
        <f t="shared" si="3"/>
        <v>241</v>
      </c>
    </row>
    <row r="82" spans="1:7" ht="15" customHeight="1" x14ac:dyDescent="0.15">
      <c r="A82" s="65"/>
      <c r="B82" s="58" t="s">
        <v>89</v>
      </c>
      <c r="C82" s="59"/>
      <c r="D82" s="9">
        <v>113</v>
      </c>
      <c r="E82" s="9">
        <v>164</v>
      </c>
      <c r="F82" s="9">
        <v>186</v>
      </c>
      <c r="G82" s="8">
        <f t="shared" si="3"/>
        <v>350</v>
      </c>
    </row>
    <row r="83" spans="1:7" ht="15" customHeight="1" x14ac:dyDescent="0.15">
      <c r="A83" s="65"/>
      <c r="B83" s="58" t="s">
        <v>90</v>
      </c>
      <c r="C83" s="59"/>
      <c r="D83" s="9">
        <v>68</v>
      </c>
      <c r="E83" s="9">
        <v>105</v>
      </c>
      <c r="F83" s="9">
        <v>118</v>
      </c>
      <c r="G83" s="8">
        <f t="shared" si="3"/>
        <v>223</v>
      </c>
    </row>
    <row r="84" spans="1:7" ht="15" customHeight="1" x14ac:dyDescent="0.15">
      <c r="A84" s="65"/>
      <c r="B84" s="58" t="s">
        <v>91</v>
      </c>
      <c r="C84" s="59"/>
      <c r="D84" s="9">
        <v>188</v>
      </c>
      <c r="E84" s="9">
        <v>368</v>
      </c>
      <c r="F84" s="9">
        <v>345</v>
      </c>
      <c r="G84" s="8">
        <f t="shared" si="3"/>
        <v>713</v>
      </c>
    </row>
    <row r="85" spans="1:7" ht="15" customHeight="1" x14ac:dyDescent="0.15">
      <c r="A85" s="65"/>
      <c r="B85" s="58" t="s">
        <v>92</v>
      </c>
      <c r="C85" s="59"/>
      <c r="D85" s="9">
        <v>125</v>
      </c>
      <c r="E85" s="9">
        <v>229</v>
      </c>
      <c r="F85" s="9">
        <v>238</v>
      </c>
      <c r="G85" s="8">
        <f t="shared" si="3"/>
        <v>467</v>
      </c>
    </row>
    <row r="86" spans="1:7" ht="15" customHeight="1" x14ac:dyDescent="0.15">
      <c r="A86" s="65"/>
      <c r="B86" s="58" t="s">
        <v>93</v>
      </c>
      <c r="C86" s="59"/>
      <c r="D86" s="9">
        <v>58</v>
      </c>
      <c r="E86" s="9">
        <v>25</v>
      </c>
      <c r="F86" s="9">
        <v>33</v>
      </c>
      <c r="G86" s="8">
        <f t="shared" si="3"/>
        <v>58</v>
      </c>
    </row>
    <row r="87" spans="1:7" ht="15" customHeight="1" x14ac:dyDescent="0.15">
      <c r="A87" s="65"/>
      <c r="B87" s="58" t="s">
        <v>94</v>
      </c>
      <c r="C87" s="59"/>
      <c r="D87" s="9">
        <v>111</v>
      </c>
      <c r="E87" s="9">
        <v>38</v>
      </c>
      <c r="F87" s="9">
        <v>73</v>
      </c>
      <c r="G87" s="8">
        <f t="shared" si="3"/>
        <v>111</v>
      </c>
    </row>
    <row r="88" spans="1:7" ht="15" customHeight="1" x14ac:dyDescent="0.15">
      <c r="A88" s="65"/>
      <c r="B88" s="58" t="s">
        <v>95</v>
      </c>
      <c r="C88" s="59"/>
      <c r="D88" s="9">
        <v>53</v>
      </c>
      <c r="E88" s="9">
        <v>31</v>
      </c>
      <c r="F88" s="9">
        <v>22</v>
      </c>
      <c r="G88" s="8">
        <f t="shared" si="3"/>
        <v>53</v>
      </c>
    </row>
    <row r="89" spans="1:7" ht="15" customHeight="1" thickBot="1" x14ac:dyDescent="0.2">
      <c r="A89" s="66"/>
      <c r="B89" s="60" t="s">
        <v>96</v>
      </c>
      <c r="C89" s="60"/>
      <c r="D89" s="18">
        <f>SUM(D62:D88)</f>
        <v>4598</v>
      </c>
      <c r="E89" s="18">
        <f>SUM(E62:E88)</f>
        <v>6594</v>
      </c>
      <c r="F89" s="18">
        <f>SUM(F62:F88)</f>
        <v>6569</v>
      </c>
      <c r="G89" s="18">
        <f>SUM(G62:G88)</f>
        <v>13163</v>
      </c>
    </row>
    <row r="90" spans="1:7" ht="15" customHeight="1" thickTop="1" thickBot="1" x14ac:dyDescent="0.2">
      <c r="A90" s="33" t="s">
        <v>104</v>
      </c>
      <c r="B90" s="78" t="s">
        <v>103</v>
      </c>
      <c r="C90" s="79"/>
      <c r="D90" s="32">
        <v>444</v>
      </c>
      <c r="E90" s="32">
        <v>579</v>
      </c>
      <c r="F90" s="32">
        <v>541</v>
      </c>
      <c r="G90" s="32">
        <f>SUM(E90:F90)</f>
        <v>1120</v>
      </c>
    </row>
    <row r="91" spans="1:7" ht="15" customHeight="1" thickTop="1" thickBot="1" x14ac:dyDescent="0.2">
      <c r="A91" s="21"/>
      <c r="B91" s="61" t="s">
        <v>97</v>
      </c>
      <c r="C91" s="62"/>
      <c r="D91" s="22">
        <f>SUM(D6:D25,D27:D42,D44:D60,D62:D88,D90)</f>
        <v>15304</v>
      </c>
      <c r="E91" s="22">
        <f>SUM(E6:E25,E27:E42,E44:E60,E62:E88,E90)</f>
        <v>21064</v>
      </c>
      <c r="F91" s="22">
        <f>SUM(F6:F25,F27:F42,F44:F60,F62:F88,F90)</f>
        <v>20694</v>
      </c>
      <c r="G91" s="22">
        <f>SUM(G6:G25,G27:G42,G44:G60,G62:G88,G90)</f>
        <v>41758</v>
      </c>
    </row>
    <row r="92" spans="1:7" ht="15" customHeight="1" thickTop="1" x14ac:dyDescent="0.15">
      <c r="D92" s="10"/>
      <c r="E92" s="10"/>
      <c r="F92" s="10"/>
      <c r="G92" s="10"/>
    </row>
    <row r="93" spans="1:7" ht="15" customHeight="1" x14ac:dyDescent="0.15">
      <c r="D93" s="10"/>
      <c r="E93" s="10"/>
      <c r="F93" s="10"/>
      <c r="G93" s="10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2"/>
  <pageMargins left="0.78740157480314965" right="0.78740157480314965" top="0.31" bottom="0.78740157480314965" header="0.2" footer="0.51181102362204722"/>
  <pageSetup paperSize="9" scale="61" orientation="portrait" r:id="rId1"/>
  <headerFooter alignWithMargins="0">
    <oddFooter>&amp;C&amp;P/&amp;N</oddFooter>
  </headerFooter>
  <rowBreaks count="1" manualBreakCount="1">
    <brk id="6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00"/>
  <sheetViews>
    <sheetView tabSelected="1" zoomScale="110" zoomScaleNormal="110" zoomScaleSheetLayoutView="130" workbookViewId="0">
      <selection activeCell="K12" sqref="K12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71" t="s">
        <v>115</v>
      </c>
      <c r="G1" s="72"/>
      <c r="H1" s="2"/>
    </row>
    <row r="2" spans="1:8" ht="13.5" customHeight="1" x14ac:dyDescent="0.15">
      <c r="A2" s="73" t="s">
        <v>0</v>
      </c>
      <c r="B2" s="73"/>
      <c r="C2" s="73"/>
      <c r="D2" s="73"/>
      <c r="E2" s="73"/>
      <c r="F2" s="73"/>
      <c r="G2" s="73"/>
      <c r="H2" s="3"/>
    </row>
    <row r="3" spans="1:8" ht="13.5" customHeight="1" x14ac:dyDescent="0.2">
      <c r="A3" s="73"/>
      <c r="B3" s="73"/>
      <c r="C3" s="73"/>
      <c r="D3" s="73"/>
      <c r="E3" s="73"/>
      <c r="F3" s="73"/>
      <c r="G3" s="73"/>
      <c r="H3" s="4"/>
    </row>
    <row r="4" spans="1:8" ht="16.5" customHeight="1" x14ac:dyDescent="0.15">
      <c r="B4" s="74"/>
      <c r="C4" s="74"/>
      <c r="D4" s="5"/>
      <c r="E4" s="75" t="s">
        <v>113</v>
      </c>
      <c r="F4" s="75"/>
      <c r="G4" s="75"/>
    </row>
    <row r="5" spans="1:8" ht="15" customHeight="1" x14ac:dyDescent="0.15">
      <c r="A5" s="6"/>
      <c r="B5" s="76" t="s">
        <v>1</v>
      </c>
      <c r="C5" s="76"/>
      <c r="D5" s="57" t="s">
        <v>2</v>
      </c>
      <c r="E5" s="57" t="s">
        <v>3</v>
      </c>
      <c r="F5" s="57" t="s">
        <v>4</v>
      </c>
      <c r="G5" s="57" t="s">
        <v>5</v>
      </c>
    </row>
    <row r="6" spans="1:8" ht="15" customHeight="1" x14ac:dyDescent="0.15">
      <c r="A6" s="77" t="s">
        <v>6</v>
      </c>
      <c r="B6" s="58" t="s">
        <v>7</v>
      </c>
      <c r="C6" s="59"/>
      <c r="D6" s="8">
        <f>466-D24</f>
        <v>412</v>
      </c>
      <c r="E6" s="9">
        <f>642-E24</f>
        <v>562</v>
      </c>
      <c r="F6" s="9">
        <v>546</v>
      </c>
      <c r="G6" s="8">
        <f t="shared" ref="G6:G25" si="0">SUM(E6:F6)</f>
        <v>1108</v>
      </c>
    </row>
    <row r="7" spans="1:8" ht="15" customHeight="1" x14ac:dyDescent="0.15">
      <c r="A7" s="65"/>
      <c r="B7" s="58" t="s">
        <v>8</v>
      </c>
      <c r="C7" s="59"/>
      <c r="D7" s="9">
        <v>140</v>
      </c>
      <c r="E7" s="9">
        <v>177</v>
      </c>
      <c r="F7" s="9">
        <v>191</v>
      </c>
      <c r="G7" s="8">
        <f t="shared" si="0"/>
        <v>368</v>
      </c>
    </row>
    <row r="8" spans="1:8" ht="15" customHeight="1" x14ac:dyDescent="0.15">
      <c r="A8" s="65"/>
      <c r="B8" s="58" t="s">
        <v>9</v>
      </c>
      <c r="C8" s="59"/>
      <c r="D8" s="9">
        <v>91</v>
      </c>
      <c r="E8" s="9">
        <v>117</v>
      </c>
      <c r="F8" s="9">
        <v>112</v>
      </c>
      <c r="G8" s="8">
        <f t="shared" si="0"/>
        <v>229</v>
      </c>
    </row>
    <row r="9" spans="1:8" ht="15" customHeight="1" x14ac:dyDescent="0.15">
      <c r="A9" s="65"/>
      <c r="B9" s="58" t="s">
        <v>10</v>
      </c>
      <c r="C9" s="59"/>
      <c r="D9" s="9">
        <v>340</v>
      </c>
      <c r="E9" s="9">
        <v>423</v>
      </c>
      <c r="F9" s="9">
        <v>455</v>
      </c>
      <c r="G9" s="8">
        <f t="shared" si="0"/>
        <v>878</v>
      </c>
    </row>
    <row r="10" spans="1:8" ht="15" customHeight="1" x14ac:dyDescent="0.15">
      <c r="A10" s="65"/>
      <c r="B10" s="58" t="s">
        <v>11</v>
      </c>
      <c r="C10" s="59"/>
      <c r="D10" s="9">
        <v>90</v>
      </c>
      <c r="E10" s="9">
        <v>118</v>
      </c>
      <c r="F10" s="9">
        <v>113</v>
      </c>
      <c r="G10" s="8">
        <f t="shared" si="0"/>
        <v>231</v>
      </c>
    </row>
    <row r="11" spans="1:8" ht="15" customHeight="1" x14ac:dyDescent="0.15">
      <c r="A11" s="65"/>
      <c r="B11" s="58" t="s">
        <v>12</v>
      </c>
      <c r="C11" s="59"/>
      <c r="D11" s="9">
        <v>84</v>
      </c>
      <c r="E11" s="9">
        <v>113</v>
      </c>
      <c r="F11" s="9">
        <v>94</v>
      </c>
      <c r="G11" s="8">
        <f t="shared" si="0"/>
        <v>207</v>
      </c>
    </row>
    <row r="12" spans="1:8" ht="15" customHeight="1" x14ac:dyDescent="0.15">
      <c r="A12" s="65"/>
      <c r="B12" s="58" t="s">
        <v>13</v>
      </c>
      <c r="C12" s="59"/>
      <c r="D12" s="9">
        <v>82</v>
      </c>
      <c r="E12" s="9">
        <v>115</v>
      </c>
      <c r="F12" s="9">
        <v>116</v>
      </c>
      <c r="G12" s="8">
        <f t="shared" si="0"/>
        <v>231</v>
      </c>
    </row>
    <row r="13" spans="1:8" ht="15" customHeight="1" x14ac:dyDescent="0.15">
      <c r="A13" s="65"/>
      <c r="B13" s="58" t="s">
        <v>14</v>
      </c>
      <c r="C13" s="59"/>
      <c r="D13" s="9">
        <v>351</v>
      </c>
      <c r="E13" s="9">
        <v>479</v>
      </c>
      <c r="F13" s="9">
        <v>480</v>
      </c>
      <c r="G13" s="8">
        <f t="shared" si="0"/>
        <v>959</v>
      </c>
    </row>
    <row r="14" spans="1:8" ht="15" customHeight="1" x14ac:dyDescent="0.15">
      <c r="A14" s="65"/>
      <c r="B14" s="58" t="s">
        <v>15</v>
      </c>
      <c r="C14" s="59"/>
      <c r="D14" s="9">
        <v>185</v>
      </c>
      <c r="E14" s="9">
        <v>288</v>
      </c>
      <c r="F14" s="9">
        <v>253</v>
      </c>
      <c r="G14" s="8">
        <f t="shared" si="0"/>
        <v>541</v>
      </c>
    </row>
    <row r="15" spans="1:8" ht="15" customHeight="1" x14ac:dyDescent="0.15">
      <c r="A15" s="65"/>
      <c r="B15" s="58" t="s">
        <v>16</v>
      </c>
      <c r="C15" s="59"/>
      <c r="D15" s="9">
        <v>224</v>
      </c>
      <c r="E15" s="9">
        <v>309</v>
      </c>
      <c r="F15" s="9">
        <v>288</v>
      </c>
      <c r="G15" s="8">
        <f t="shared" si="0"/>
        <v>597</v>
      </c>
    </row>
    <row r="16" spans="1:8" ht="15" customHeight="1" x14ac:dyDescent="0.15">
      <c r="A16" s="65"/>
      <c r="B16" s="58" t="s">
        <v>17</v>
      </c>
      <c r="C16" s="59"/>
      <c r="D16" s="9">
        <v>149</v>
      </c>
      <c r="E16" s="9">
        <v>229</v>
      </c>
      <c r="F16" s="9">
        <v>230</v>
      </c>
      <c r="G16" s="8">
        <f t="shared" si="0"/>
        <v>459</v>
      </c>
    </row>
    <row r="17" spans="1:8" ht="15" customHeight="1" x14ac:dyDescent="0.15">
      <c r="A17" s="65"/>
      <c r="B17" s="58" t="s">
        <v>18</v>
      </c>
      <c r="C17" s="59"/>
      <c r="D17" s="9">
        <v>160</v>
      </c>
      <c r="E17" s="9">
        <v>205</v>
      </c>
      <c r="F17" s="9">
        <v>242</v>
      </c>
      <c r="G17" s="8">
        <f t="shared" si="0"/>
        <v>447</v>
      </c>
    </row>
    <row r="18" spans="1:8" ht="15" customHeight="1" x14ac:dyDescent="0.15">
      <c r="A18" s="65"/>
      <c r="B18" s="58" t="s">
        <v>19</v>
      </c>
      <c r="C18" s="59"/>
      <c r="D18" s="9">
        <v>249</v>
      </c>
      <c r="E18" s="9">
        <v>313</v>
      </c>
      <c r="F18" s="9">
        <v>281</v>
      </c>
      <c r="G18" s="8">
        <f t="shared" si="0"/>
        <v>594</v>
      </c>
    </row>
    <row r="19" spans="1:8" ht="15" customHeight="1" x14ac:dyDescent="0.15">
      <c r="A19" s="65"/>
      <c r="B19" s="58" t="s">
        <v>20</v>
      </c>
      <c r="C19" s="59"/>
      <c r="D19" s="9">
        <v>184</v>
      </c>
      <c r="E19" s="9">
        <v>249</v>
      </c>
      <c r="F19" s="9">
        <v>240</v>
      </c>
      <c r="G19" s="8">
        <f t="shared" si="0"/>
        <v>489</v>
      </c>
    </row>
    <row r="20" spans="1:8" ht="15" customHeight="1" x14ac:dyDescent="0.15">
      <c r="A20" s="65"/>
      <c r="B20" s="58" t="s">
        <v>21</v>
      </c>
      <c r="C20" s="59"/>
      <c r="D20" s="8">
        <f>201-D25</f>
        <v>91</v>
      </c>
      <c r="E20" s="8">
        <f>158-E25</f>
        <v>123</v>
      </c>
      <c r="F20" s="8">
        <f>198-F25</f>
        <v>123</v>
      </c>
      <c r="G20" s="8">
        <f t="shared" si="0"/>
        <v>246</v>
      </c>
    </row>
    <row r="21" spans="1:8" ht="15" customHeight="1" x14ac:dyDescent="0.15">
      <c r="A21" s="65"/>
      <c r="B21" s="58" t="s">
        <v>22</v>
      </c>
      <c r="C21" s="59"/>
      <c r="D21" s="9">
        <v>544</v>
      </c>
      <c r="E21" s="9">
        <v>852</v>
      </c>
      <c r="F21" s="9">
        <v>848</v>
      </c>
      <c r="G21" s="8">
        <f t="shared" si="0"/>
        <v>1700</v>
      </c>
    </row>
    <row r="22" spans="1:8" ht="15" customHeight="1" x14ac:dyDescent="0.15">
      <c r="A22" s="65"/>
      <c r="B22" s="58" t="s">
        <v>23</v>
      </c>
      <c r="C22" s="59"/>
      <c r="D22" s="9">
        <v>366</v>
      </c>
      <c r="E22" s="9">
        <v>530</v>
      </c>
      <c r="F22" s="9">
        <v>588</v>
      </c>
      <c r="G22" s="8">
        <f t="shared" si="0"/>
        <v>1118</v>
      </c>
    </row>
    <row r="23" spans="1:8" ht="15" customHeight="1" x14ac:dyDescent="0.15">
      <c r="A23" s="65"/>
      <c r="B23" s="58" t="s">
        <v>24</v>
      </c>
      <c r="C23" s="59"/>
      <c r="D23" s="9">
        <v>416</v>
      </c>
      <c r="E23" s="9">
        <v>579</v>
      </c>
      <c r="F23" s="9">
        <v>512</v>
      </c>
      <c r="G23" s="8">
        <f t="shared" si="0"/>
        <v>1091</v>
      </c>
    </row>
    <row r="24" spans="1:8" ht="15" customHeight="1" x14ac:dyDescent="0.15">
      <c r="A24" s="65"/>
      <c r="B24" s="55" t="s">
        <v>26</v>
      </c>
      <c r="C24" s="56"/>
      <c r="D24" s="13">
        <v>54</v>
      </c>
      <c r="E24" s="14">
        <v>80</v>
      </c>
      <c r="F24" s="14">
        <v>104</v>
      </c>
      <c r="G24" s="8">
        <f t="shared" si="0"/>
        <v>184</v>
      </c>
      <c r="H24" s="10"/>
    </row>
    <row r="25" spans="1:8" ht="15" customHeight="1" x14ac:dyDescent="0.15">
      <c r="A25" s="65"/>
      <c r="B25" s="58" t="s">
        <v>27</v>
      </c>
      <c r="C25" s="59"/>
      <c r="D25" s="13">
        <v>110</v>
      </c>
      <c r="E25" s="13">
        <v>35</v>
      </c>
      <c r="F25" s="13">
        <v>75</v>
      </c>
      <c r="G25" s="13">
        <f t="shared" si="0"/>
        <v>110</v>
      </c>
      <c r="H25" s="10"/>
    </row>
    <row r="26" spans="1:8" ht="15" customHeight="1" thickBot="1" x14ac:dyDescent="0.2">
      <c r="A26" s="65"/>
      <c r="B26" s="70" t="s">
        <v>28</v>
      </c>
      <c r="C26" s="70"/>
      <c r="D26" s="15">
        <f>SUM(D6:D25)</f>
        <v>4322</v>
      </c>
      <c r="E26" s="15">
        <f>SUM(E6:E25)</f>
        <v>5896</v>
      </c>
      <c r="F26" s="15">
        <f>SUM(F6:F25)</f>
        <v>5891</v>
      </c>
      <c r="G26" s="15">
        <f>SUM(G6:G25)</f>
        <v>11787</v>
      </c>
    </row>
    <row r="27" spans="1:8" ht="15" customHeight="1" thickTop="1" x14ac:dyDescent="0.15">
      <c r="A27" s="64" t="s">
        <v>29</v>
      </c>
      <c r="B27" s="67" t="s">
        <v>30</v>
      </c>
      <c r="C27" s="68"/>
      <c r="D27" s="17">
        <v>263</v>
      </c>
      <c r="E27" s="17">
        <v>399</v>
      </c>
      <c r="F27" s="17">
        <v>342</v>
      </c>
      <c r="G27" s="16">
        <f t="shared" ref="G27:G42" si="1">SUM(E27:F27)</f>
        <v>741</v>
      </c>
    </row>
    <row r="28" spans="1:8" ht="15" customHeight="1" x14ac:dyDescent="0.15">
      <c r="A28" s="65"/>
      <c r="B28" s="58" t="s">
        <v>31</v>
      </c>
      <c r="C28" s="59"/>
      <c r="D28" s="9">
        <v>100</v>
      </c>
      <c r="E28" s="9">
        <v>134</v>
      </c>
      <c r="F28" s="9">
        <v>120</v>
      </c>
      <c r="G28" s="8">
        <f t="shared" si="1"/>
        <v>254</v>
      </c>
    </row>
    <row r="29" spans="1:8" ht="15" customHeight="1" x14ac:dyDescent="0.15">
      <c r="A29" s="65"/>
      <c r="B29" s="58" t="s">
        <v>32</v>
      </c>
      <c r="C29" s="59"/>
      <c r="D29" s="9">
        <v>70</v>
      </c>
      <c r="E29" s="9">
        <v>101</v>
      </c>
      <c r="F29" s="9">
        <v>95</v>
      </c>
      <c r="G29" s="8">
        <f t="shared" si="1"/>
        <v>196</v>
      </c>
    </row>
    <row r="30" spans="1:8" ht="15" customHeight="1" x14ac:dyDescent="0.15">
      <c r="A30" s="65"/>
      <c r="B30" s="58" t="s">
        <v>33</v>
      </c>
      <c r="C30" s="59"/>
      <c r="D30" s="9">
        <v>223</v>
      </c>
      <c r="E30" s="9">
        <v>327</v>
      </c>
      <c r="F30" s="9">
        <v>275</v>
      </c>
      <c r="G30" s="8">
        <f t="shared" si="1"/>
        <v>602</v>
      </c>
    </row>
    <row r="31" spans="1:8" ht="15" customHeight="1" x14ac:dyDescent="0.15">
      <c r="A31" s="65"/>
      <c r="B31" s="58" t="s">
        <v>34</v>
      </c>
      <c r="C31" s="59"/>
      <c r="D31" s="9">
        <v>56</v>
      </c>
      <c r="E31" s="9">
        <v>71</v>
      </c>
      <c r="F31" s="9">
        <v>61</v>
      </c>
      <c r="G31" s="8">
        <f t="shared" si="1"/>
        <v>132</v>
      </c>
    </row>
    <row r="32" spans="1:8" ht="15" customHeight="1" x14ac:dyDescent="0.15">
      <c r="A32" s="65"/>
      <c r="B32" s="58" t="s">
        <v>35</v>
      </c>
      <c r="C32" s="59"/>
      <c r="D32" s="9">
        <v>142</v>
      </c>
      <c r="E32" s="9">
        <v>187</v>
      </c>
      <c r="F32" s="9">
        <v>176</v>
      </c>
      <c r="G32" s="8">
        <f t="shared" si="1"/>
        <v>363</v>
      </c>
    </row>
    <row r="33" spans="1:7" ht="15" customHeight="1" x14ac:dyDescent="0.15">
      <c r="A33" s="65"/>
      <c r="B33" s="58" t="s">
        <v>36</v>
      </c>
      <c r="C33" s="59"/>
      <c r="D33" s="9">
        <v>234</v>
      </c>
      <c r="E33" s="9">
        <v>317</v>
      </c>
      <c r="F33" s="9">
        <v>286</v>
      </c>
      <c r="G33" s="8">
        <f t="shared" si="1"/>
        <v>603</v>
      </c>
    </row>
    <row r="34" spans="1:7" ht="15" customHeight="1" x14ac:dyDescent="0.15">
      <c r="A34" s="65"/>
      <c r="B34" s="58" t="s">
        <v>37</v>
      </c>
      <c r="C34" s="59"/>
      <c r="D34" s="9">
        <v>249</v>
      </c>
      <c r="E34" s="9">
        <v>345</v>
      </c>
      <c r="F34" s="9">
        <v>330</v>
      </c>
      <c r="G34" s="8">
        <f t="shared" si="1"/>
        <v>675</v>
      </c>
    </row>
    <row r="35" spans="1:7" ht="15" customHeight="1" x14ac:dyDescent="0.15">
      <c r="A35" s="65"/>
      <c r="B35" s="58" t="s">
        <v>38</v>
      </c>
      <c r="C35" s="59"/>
      <c r="D35" s="9">
        <v>181</v>
      </c>
      <c r="E35" s="9">
        <v>228</v>
      </c>
      <c r="F35" s="9">
        <v>232</v>
      </c>
      <c r="G35" s="8">
        <f t="shared" si="1"/>
        <v>460</v>
      </c>
    </row>
    <row r="36" spans="1:7" ht="15" customHeight="1" x14ac:dyDescent="0.15">
      <c r="A36" s="65"/>
      <c r="B36" s="58" t="s">
        <v>39</v>
      </c>
      <c r="C36" s="59"/>
      <c r="D36" s="9">
        <v>181</v>
      </c>
      <c r="E36" s="9">
        <v>269</v>
      </c>
      <c r="F36" s="9">
        <v>258</v>
      </c>
      <c r="G36" s="8">
        <f t="shared" si="1"/>
        <v>527</v>
      </c>
    </row>
    <row r="37" spans="1:7" ht="15" customHeight="1" x14ac:dyDescent="0.15">
      <c r="A37" s="65"/>
      <c r="B37" s="58" t="s">
        <v>40</v>
      </c>
      <c r="C37" s="59"/>
      <c r="D37" s="9">
        <v>151</v>
      </c>
      <c r="E37" s="9">
        <v>140</v>
      </c>
      <c r="F37" s="9">
        <v>132</v>
      </c>
      <c r="G37" s="8">
        <f t="shared" si="1"/>
        <v>272</v>
      </c>
    </row>
    <row r="38" spans="1:7" ht="15" customHeight="1" x14ac:dyDescent="0.15">
      <c r="A38" s="65"/>
      <c r="B38" s="58" t="s">
        <v>41</v>
      </c>
      <c r="C38" s="59"/>
      <c r="D38" s="9">
        <v>42</v>
      </c>
      <c r="E38" s="9">
        <v>49</v>
      </c>
      <c r="F38" s="9">
        <v>23</v>
      </c>
      <c r="G38" s="8">
        <f t="shared" si="1"/>
        <v>72</v>
      </c>
    </row>
    <row r="39" spans="1:7" ht="15" customHeight="1" x14ac:dyDescent="0.15">
      <c r="A39" s="65"/>
      <c r="B39" s="58" t="s">
        <v>42</v>
      </c>
      <c r="C39" s="59"/>
      <c r="D39" s="9">
        <v>29</v>
      </c>
      <c r="E39" s="9">
        <v>26</v>
      </c>
      <c r="F39" s="9">
        <v>3</v>
      </c>
      <c r="G39" s="8">
        <f t="shared" si="1"/>
        <v>29</v>
      </c>
    </row>
    <row r="40" spans="1:7" ht="15" customHeight="1" x14ac:dyDescent="0.15">
      <c r="A40" s="65"/>
      <c r="B40" s="58" t="s">
        <v>43</v>
      </c>
      <c r="C40" s="59"/>
      <c r="D40" s="9">
        <v>0</v>
      </c>
      <c r="E40" s="9">
        <v>0</v>
      </c>
      <c r="F40" s="9">
        <v>0</v>
      </c>
      <c r="G40" s="8">
        <f t="shared" si="1"/>
        <v>0</v>
      </c>
    </row>
    <row r="41" spans="1:7" ht="15" customHeight="1" x14ac:dyDescent="0.15">
      <c r="A41" s="65"/>
      <c r="B41" s="58" t="s">
        <v>44</v>
      </c>
      <c r="C41" s="59"/>
      <c r="D41" s="9">
        <v>70</v>
      </c>
      <c r="E41" s="9">
        <v>19</v>
      </c>
      <c r="F41" s="9">
        <v>51</v>
      </c>
      <c r="G41" s="8">
        <f t="shared" si="1"/>
        <v>70</v>
      </c>
    </row>
    <row r="42" spans="1:7" ht="15" customHeight="1" x14ac:dyDescent="0.15">
      <c r="A42" s="65"/>
      <c r="B42" s="58" t="s">
        <v>45</v>
      </c>
      <c r="C42" s="59"/>
      <c r="D42" s="9">
        <v>53</v>
      </c>
      <c r="E42" s="9">
        <v>86</v>
      </c>
      <c r="F42" s="9">
        <v>95</v>
      </c>
      <c r="G42" s="8">
        <f t="shared" si="1"/>
        <v>181</v>
      </c>
    </row>
    <row r="43" spans="1:7" ht="15" customHeight="1" thickBot="1" x14ac:dyDescent="0.2">
      <c r="A43" s="66"/>
      <c r="B43" s="60" t="s">
        <v>47</v>
      </c>
      <c r="C43" s="60"/>
      <c r="D43" s="18">
        <f>SUM(D27:D42)</f>
        <v>2044</v>
      </c>
      <c r="E43" s="18">
        <f>SUM(E27:E42)</f>
        <v>2698</v>
      </c>
      <c r="F43" s="18">
        <f>SUM(F27:F42)</f>
        <v>2479</v>
      </c>
      <c r="G43" s="18">
        <f>SUM(G27:G42)</f>
        <v>5177</v>
      </c>
    </row>
    <row r="44" spans="1:7" ht="15" customHeight="1" thickTop="1" x14ac:dyDescent="0.15">
      <c r="A44" s="64" t="s">
        <v>48</v>
      </c>
      <c r="B44" s="69" t="s">
        <v>49</v>
      </c>
      <c r="C44" s="69"/>
      <c r="D44" s="17">
        <v>1109</v>
      </c>
      <c r="E44" s="17">
        <v>1606</v>
      </c>
      <c r="F44" s="17">
        <v>1566</v>
      </c>
      <c r="G44" s="16">
        <f t="shared" ref="G44:G60" si="2">SUM(E44:F44)</f>
        <v>3172</v>
      </c>
    </row>
    <row r="45" spans="1:7" ht="15" customHeight="1" x14ac:dyDescent="0.15">
      <c r="A45" s="65"/>
      <c r="B45" s="63" t="s">
        <v>50</v>
      </c>
      <c r="C45" s="63"/>
      <c r="D45" s="8">
        <f>191-D60</f>
        <v>122</v>
      </c>
      <c r="E45" s="8">
        <f>156-E60</f>
        <v>145</v>
      </c>
      <c r="F45" s="8">
        <f>206-F60</f>
        <v>148</v>
      </c>
      <c r="G45" s="8">
        <f t="shared" si="2"/>
        <v>293</v>
      </c>
    </row>
    <row r="46" spans="1:7" ht="15" customHeight="1" x14ac:dyDescent="0.15">
      <c r="A46" s="65"/>
      <c r="B46" s="63" t="s">
        <v>51</v>
      </c>
      <c r="C46" s="63"/>
      <c r="D46" s="9">
        <v>328</v>
      </c>
      <c r="E46" s="9">
        <v>457</v>
      </c>
      <c r="F46" s="9">
        <v>439</v>
      </c>
      <c r="G46" s="8">
        <f t="shared" si="2"/>
        <v>896</v>
      </c>
    </row>
    <row r="47" spans="1:7" ht="15" customHeight="1" x14ac:dyDescent="0.15">
      <c r="A47" s="65"/>
      <c r="B47" s="63" t="s">
        <v>52</v>
      </c>
      <c r="C47" s="63"/>
      <c r="D47" s="9">
        <v>187</v>
      </c>
      <c r="E47" s="9">
        <v>267</v>
      </c>
      <c r="F47" s="9">
        <v>261</v>
      </c>
      <c r="G47" s="8">
        <f t="shared" si="2"/>
        <v>528</v>
      </c>
    </row>
    <row r="48" spans="1:7" ht="15" customHeight="1" x14ac:dyDescent="0.15">
      <c r="A48" s="65"/>
      <c r="B48" s="63" t="s">
        <v>53</v>
      </c>
      <c r="C48" s="63"/>
      <c r="D48" s="9">
        <v>244</v>
      </c>
      <c r="E48" s="9">
        <v>327</v>
      </c>
      <c r="F48" s="9">
        <v>342</v>
      </c>
      <c r="G48" s="8">
        <f t="shared" si="2"/>
        <v>669</v>
      </c>
    </row>
    <row r="49" spans="1:7" ht="15" customHeight="1" x14ac:dyDescent="0.15">
      <c r="A49" s="65"/>
      <c r="B49" s="63" t="s">
        <v>54</v>
      </c>
      <c r="C49" s="63"/>
      <c r="D49" s="9">
        <v>310</v>
      </c>
      <c r="E49" s="9">
        <v>454</v>
      </c>
      <c r="F49" s="9">
        <v>419</v>
      </c>
      <c r="G49" s="8">
        <f t="shared" si="2"/>
        <v>873</v>
      </c>
    </row>
    <row r="50" spans="1:7" ht="15" customHeight="1" x14ac:dyDescent="0.15">
      <c r="A50" s="65"/>
      <c r="B50" s="63" t="s">
        <v>55</v>
      </c>
      <c r="C50" s="63"/>
      <c r="D50" s="9">
        <v>98</v>
      </c>
      <c r="E50" s="9">
        <v>134</v>
      </c>
      <c r="F50" s="9">
        <v>125</v>
      </c>
      <c r="G50" s="8">
        <f t="shared" si="2"/>
        <v>259</v>
      </c>
    </row>
    <row r="51" spans="1:7" ht="15" customHeight="1" x14ac:dyDescent="0.15">
      <c r="A51" s="65"/>
      <c r="B51" s="63" t="s">
        <v>56</v>
      </c>
      <c r="C51" s="63"/>
      <c r="D51" s="9">
        <v>136</v>
      </c>
      <c r="E51" s="9">
        <v>167</v>
      </c>
      <c r="F51" s="9">
        <v>183</v>
      </c>
      <c r="G51" s="8">
        <f t="shared" si="2"/>
        <v>350</v>
      </c>
    </row>
    <row r="52" spans="1:7" ht="15" customHeight="1" x14ac:dyDescent="0.15">
      <c r="A52" s="65"/>
      <c r="B52" s="63" t="s">
        <v>57</v>
      </c>
      <c r="C52" s="63"/>
      <c r="D52" s="9">
        <v>66</v>
      </c>
      <c r="E52" s="9">
        <v>92</v>
      </c>
      <c r="F52" s="9">
        <v>82</v>
      </c>
      <c r="G52" s="8">
        <f t="shared" si="2"/>
        <v>174</v>
      </c>
    </row>
    <row r="53" spans="1:7" ht="15" customHeight="1" x14ac:dyDescent="0.15">
      <c r="A53" s="65"/>
      <c r="B53" s="63" t="s">
        <v>58</v>
      </c>
      <c r="C53" s="63"/>
      <c r="D53" s="9">
        <v>148</v>
      </c>
      <c r="E53" s="9">
        <v>205</v>
      </c>
      <c r="F53" s="9">
        <v>182</v>
      </c>
      <c r="G53" s="8">
        <f t="shared" si="2"/>
        <v>387</v>
      </c>
    </row>
    <row r="54" spans="1:7" ht="15" customHeight="1" x14ac:dyDescent="0.15">
      <c r="A54" s="65"/>
      <c r="B54" s="63" t="s">
        <v>59</v>
      </c>
      <c r="C54" s="63"/>
      <c r="D54" s="9">
        <v>197</v>
      </c>
      <c r="E54" s="9">
        <v>261</v>
      </c>
      <c r="F54" s="9">
        <v>253</v>
      </c>
      <c r="G54" s="8">
        <f t="shared" si="2"/>
        <v>514</v>
      </c>
    </row>
    <row r="55" spans="1:7" ht="15" customHeight="1" x14ac:dyDescent="0.15">
      <c r="A55" s="65"/>
      <c r="B55" s="63" t="s">
        <v>60</v>
      </c>
      <c r="C55" s="63"/>
      <c r="D55" s="9">
        <v>506</v>
      </c>
      <c r="E55" s="9">
        <v>636</v>
      </c>
      <c r="F55" s="9">
        <v>645</v>
      </c>
      <c r="G55" s="8">
        <f t="shared" si="2"/>
        <v>1281</v>
      </c>
    </row>
    <row r="56" spans="1:7" ht="15" customHeight="1" x14ac:dyDescent="0.15">
      <c r="A56" s="65"/>
      <c r="B56" s="63" t="s">
        <v>62</v>
      </c>
      <c r="C56" s="63"/>
      <c r="D56" s="9">
        <v>163</v>
      </c>
      <c r="E56" s="9">
        <v>216</v>
      </c>
      <c r="F56" s="9">
        <v>250</v>
      </c>
      <c r="G56" s="8">
        <f t="shared" si="2"/>
        <v>466</v>
      </c>
    </row>
    <row r="57" spans="1:7" ht="15" customHeight="1" x14ac:dyDescent="0.15">
      <c r="A57" s="65"/>
      <c r="B57" s="63" t="s">
        <v>63</v>
      </c>
      <c r="C57" s="63"/>
      <c r="D57" s="9">
        <v>90</v>
      </c>
      <c r="E57" s="9">
        <v>134</v>
      </c>
      <c r="F57" s="9">
        <v>145</v>
      </c>
      <c r="G57" s="8">
        <f t="shared" si="2"/>
        <v>279</v>
      </c>
    </row>
    <row r="58" spans="1:7" ht="15" customHeight="1" x14ac:dyDescent="0.15">
      <c r="A58" s="65"/>
      <c r="B58" s="63" t="s">
        <v>64</v>
      </c>
      <c r="C58" s="63"/>
      <c r="D58" s="9">
        <v>55</v>
      </c>
      <c r="E58" s="9">
        <v>111</v>
      </c>
      <c r="F58" s="9">
        <v>102</v>
      </c>
      <c r="G58" s="8">
        <f t="shared" si="2"/>
        <v>213</v>
      </c>
    </row>
    <row r="59" spans="1:7" ht="15" customHeight="1" x14ac:dyDescent="0.15">
      <c r="A59" s="65"/>
      <c r="B59" s="63" t="s">
        <v>65</v>
      </c>
      <c r="C59" s="63"/>
      <c r="D59" s="9">
        <v>76</v>
      </c>
      <c r="E59" s="9">
        <v>73</v>
      </c>
      <c r="F59" s="9">
        <v>3</v>
      </c>
      <c r="G59" s="8">
        <f t="shared" si="2"/>
        <v>76</v>
      </c>
    </row>
    <row r="60" spans="1:7" ht="15" customHeight="1" x14ac:dyDescent="0.15">
      <c r="A60" s="65"/>
      <c r="B60" s="63" t="s">
        <v>66</v>
      </c>
      <c r="C60" s="63"/>
      <c r="D60" s="8">
        <v>69</v>
      </c>
      <c r="E60" s="8">
        <v>11</v>
      </c>
      <c r="F60" s="8">
        <v>58</v>
      </c>
      <c r="G60" s="8">
        <f t="shared" si="2"/>
        <v>69</v>
      </c>
    </row>
    <row r="61" spans="1:7" ht="15" customHeight="1" thickBot="1" x14ac:dyDescent="0.2">
      <c r="A61" s="66"/>
      <c r="B61" s="60" t="s">
        <v>67</v>
      </c>
      <c r="C61" s="60"/>
      <c r="D61" s="18">
        <f>SUM(D44:D60)</f>
        <v>3904</v>
      </c>
      <c r="E61" s="18">
        <f>SUM(E44:E60)</f>
        <v>5296</v>
      </c>
      <c r="F61" s="18">
        <f>SUM(F44:F60)</f>
        <v>5203</v>
      </c>
      <c r="G61" s="18">
        <f>SUM(G44:G60)</f>
        <v>10499</v>
      </c>
    </row>
    <row r="62" spans="1:7" ht="15" customHeight="1" thickTop="1" x14ac:dyDescent="0.15">
      <c r="A62" s="64" t="s">
        <v>68</v>
      </c>
      <c r="B62" s="67" t="s">
        <v>69</v>
      </c>
      <c r="C62" s="68"/>
      <c r="D62" s="17">
        <v>52</v>
      </c>
      <c r="E62" s="17">
        <v>70</v>
      </c>
      <c r="F62" s="17">
        <v>66</v>
      </c>
      <c r="G62" s="16">
        <f t="shared" ref="G62:G88" si="3">SUM(E62:F62)</f>
        <v>136</v>
      </c>
    </row>
    <row r="63" spans="1:7" ht="15" customHeight="1" x14ac:dyDescent="0.15">
      <c r="A63" s="65"/>
      <c r="B63" s="58" t="s">
        <v>70</v>
      </c>
      <c r="C63" s="59"/>
      <c r="D63" s="9">
        <v>120</v>
      </c>
      <c r="E63" s="9">
        <v>165</v>
      </c>
      <c r="F63" s="9">
        <v>156</v>
      </c>
      <c r="G63" s="8">
        <f t="shared" si="3"/>
        <v>321</v>
      </c>
    </row>
    <row r="64" spans="1:7" ht="15" customHeight="1" x14ac:dyDescent="0.15">
      <c r="A64" s="65"/>
      <c r="B64" s="58" t="s">
        <v>71</v>
      </c>
      <c r="C64" s="59"/>
      <c r="D64" s="9">
        <v>152</v>
      </c>
      <c r="E64" s="9">
        <v>225</v>
      </c>
      <c r="F64" s="9">
        <v>240</v>
      </c>
      <c r="G64" s="8">
        <f t="shared" si="3"/>
        <v>465</v>
      </c>
    </row>
    <row r="65" spans="1:7" ht="15" customHeight="1" x14ac:dyDescent="0.15">
      <c r="A65" s="65"/>
      <c r="B65" s="58" t="s">
        <v>72</v>
      </c>
      <c r="C65" s="59"/>
      <c r="D65" s="9">
        <v>182</v>
      </c>
      <c r="E65" s="9">
        <v>267</v>
      </c>
      <c r="F65" s="9">
        <v>245</v>
      </c>
      <c r="G65" s="8">
        <f t="shared" si="3"/>
        <v>512</v>
      </c>
    </row>
    <row r="66" spans="1:7" ht="15" customHeight="1" x14ac:dyDescent="0.15">
      <c r="A66" s="65"/>
      <c r="B66" s="58" t="s">
        <v>73</v>
      </c>
      <c r="C66" s="59"/>
      <c r="D66" s="9">
        <v>159</v>
      </c>
      <c r="E66" s="9">
        <v>237</v>
      </c>
      <c r="F66" s="9">
        <v>218</v>
      </c>
      <c r="G66" s="8">
        <f t="shared" si="3"/>
        <v>455</v>
      </c>
    </row>
    <row r="67" spans="1:7" ht="15" customHeight="1" x14ac:dyDescent="0.15">
      <c r="A67" s="65"/>
      <c r="B67" s="58" t="s">
        <v>74</v>
      </c>
      <c r="C67" s="59"/>
      <c r="D67" s="9">
        <v>112</v>
      </c>
      <c r="E67" s="9">
        <v>131</v>
      </c>
      <c r="F67" s="9">
        <v>127</v>
      </c>
      <c r="G67" s="8">
        <f t="shared" si="3"/>
        <v>258</v>
      </c>
    </row>
    <row r="68" spans="1:7" ht="15" customHeight="1" x14ac:dyDescent="0.15">
      <c r="A68" s="65"/>
      <c r="B68" s="58" t="s">
        <v>75</v>
      </c>
      <c r="C68" s="59"/>
      <c r="D68" s="9">
        <v>162</v>
      </c>
      <c r="E68" s="9">
        <v>239</v>
      </c>
      <c r="F68" s="9">
        <v>212</v>
      </c>
      <c r="G68" s="8">
        <f t="shared" si="3"/>
        <v>451</v>
      </c>
    </row>
    <row r="69" spans="1:7" ht="15" customHeight="1" x14ac:dyDescent="0.15">
      <c r="A69" s="65"/>
      <c r="B69" s="58" t="s">
        <v>76</v>
      </c>
      <c r="C69" s="59"/>
      <c r="D69" s="9">
        <v>193</v>
      </c>
      <c r="E69" s="9">
        <v>290</v>
      </c>
      <c r="F69" s="9">
        <v>314</v>
      </c>
      <c r="G69" s="8">
        <f t="shared" si="3"/>
        <v>604</v>
      </c>
    </row>
    <row r="70" spans="1:7" ht="15" customHeight="1" x14ac:dyDescent="0.15">
      <c r="A70" s="65"/>
      <c r="B70" s="58" t="s">
        <v>77</v>
      </c>
      <c r="C70" s="59"/>
      <c r="D70" s="9">
        <v>211</v>
      </c>
      <c r="E70" s="9">
        <v>328</v>
      </c>
      <c r="F70" s="9">
        <v>314</v>
      </c>
      <c r="G70" s="8">
        <f t="shared" si="3"/>
        <v>642</v>
      </c>
    </row>
    <row r="71" spans="1:7" ht="15" customHeight="1" x14ac:dyDescent="0.15">
      <c r="A71" s="65"/>
      <c r="B71" s="58" t="s">
        <v>78</v>
      </c>
      <c r="C71" s="59"/>
      <c r="D71" s="9">
        <v>262</v>
      </c>
      <c r="E71" s="9">
        <v>354</v>
      </c>
      <c r="F71" s="9">
        <v>382</v>
      </c>
      <c r="G71" s="8">
        <f t="shared" si="3"/>
        <v>736</v>
      </c>
    </row>
    <row r="72" spans="1:7" ht="15" customHeight="1" x14ac:dyDescent="0.15">
      <c r="A72" s="65"/>
      <c r="B72" s="58" t="s">
        <v>79</v>
      </c>
      <c r="C72" s="59"/>
      <c r="D72" s="9">
        <v>111</v>
      </c>
      <c r="E72" s="9">
        <v>183</v>
      </c>
      <c r="F72" s="9">
        <v>174</v>
      </c>
      <c r="G72" s="8">
        <f t="shared" si="3"/>
        <v>357</v>
      </c>
    </row>
    <row r="73" spans="1:7" ht="15" customHeight="1" x14ac:dyDescent="0.15">
      <c r="A73" s="65"/>
      <c r="B73" s="58" t="s">
        <v>80</v>
      </c>
      <c r="C73" s="59"/>
      <c r="D73" s="9">
        <v>62</v>
      </c>
      <c r="E73" s="9">
        <v>104</v>
      </c>
      <c r="F73" s="9">
        <v>93</v>
      </c>
      <c r="G73" s="8">
        <f t="shared" si="3"/>
        <v>197</v>
      </c>
    </row>
    <row r="74" spans="1:7" ht="15" customHeight="1" x14ac:dyDescent="0.15">
      <c r="A74" s="65"/>
      <c r="B74" s="58" t="s">
        <v>81</v>
      </c>
      <c r="C74" s="59"/>
      <c r="D74" s="9">
        <v>150</v>
      </c>
      <c r="E74" s="9">
        <v>214</v>
      </c>
      <c r="F74" s="9">
        <v>217</v>
      </c>
      <c r="G74" s="8">
        <f t="shared" si="3"/>
        <v>431</v>
      </c>
    </row>
    <row r="75" spans="1:7" ht="15" customHeight="1" x14ac:dyDescent="0.15">
      <c r="A75" s="65"/>
      <c r="B75" s="58" t="s">
        <v>82</v>
      </c>
      <c r="C75" s="59"/>
      <c r="D75" s="9">
        <v>343</v>
      </c>
      <c r="E75" s="9">
        <v>507</v>
      </c>
      <c r="F75" s="9">
        <v>517</v>
      </c>
      <c r="G75" s="8">
        <f t="shared" si="3"/>
        <v>1024</v>
      </c>
    </row>
    <row r="76" spans="1:7" ht="15" customHeight="1" x14ac:dyDescent="0.15">
      <c r="A76" s="65"/>
      <c r="B76" s="58" t="s">
        <v>83</v>
      </c>
      <c r="C76" s="59"/>
      <c r="D76" s="9">
        <v>708</v>
      </c>
      <c r="E76" s="9">
        <v>993</v>
      </c>
      <c r="F76" s="9">
        <v>1002</v>
      </c>
      <c r="G76" s="8">
        <f t="shared" si="3"/>
        <v>1995</v>
      </c>
    </row>
    <row r="77" spans="1:7" ht="15" customHeight="1" x14ac:dyDescent="0.15">
      <c r="A77" s="65"/>
      <c r="B77" s="58" t="s">
        <v>84</v>
      </c>
      <c r="C77" s="59"/>
      <c r="D77" s="9">
        <v>241</v>
      </c>
      <c r="E77" s="9">
        <v>371</v>
      </c>
      <c r="F77" s="9">
        <v>362</v>
      </c>
      <c r="G77" s="8">
        <f t="shared" si="3"/>
        <v>733</v>
      </c>
    </row>
    <row r="78" spans="1:7" ht="15" customHeight="1" x14ac:dyDescent="0.15">
      <c r="A78" s="65"/>
      <c r="B78" s="58" t="s">
        <v>85</v>
      </c>
      <c r="C78" s="59"/>
      <c r="D78" s="9">
        <v>159</v>
      </c>
      <c r="E78" s="9">
        <v>216</v>
      </c>
      <c r="F78" s="9">
        <v>214</v>
      </c>
      <c r="G78" s="8">
        <f t="shared" si="3"/>
        <v>430</v>
      </c>
    </row>
    <row r="79" spans="1:7" ht="15" customHeight="1" x14ac:dyDescent="0.15">
      <c r="A79" s="65"/>
      <c r="B79" s="58" t="s">
        <v>86</v>
      </c>
      <c r="C79" s="59"/>
      <c r="D79" s="9">
        <v>302</v>
      </c>
      <c r="E79" s="9">
        <v>437</v>
      </c>
      <c r="F79" s="9">
        <v>424</v>
      </c>
      <c r="G79" s="8">
        <f>SUM(E79:F79)</f>
        <v>861</v>
      </c>
    </row>
    <row r="80" spans="1:7" ht="15" customHeight="1" x14ac:dyDescent="0.15">
      <c r="A80" s="65"/>
      <c r="B80" s="58" t="s">
        <v>87</v>
      </c>
      <c r="C80" s="59"/>
      <c r="D80" s="9">
        <v>127</v>
      </c>
      <c r="E80" s="9">
        <v>195</v>
      </c>
      <c r="F80" s="9">
        <v>165</v>
      </c>
      <c r="G80" s="8">
        <f t="shared" si="3"/>
        <v>360</v>
      </c>
    </row>
    <row r="81" spans="1:7" ht="15" customHeight="1" x14ac:dyDescent="0.15">
      <c r="A81" s="65"/>
      <c r="B81" s="58" t="s">
        <v>88</v>
      </c>
      <c r="C81" s="59"/>
      <c r="D81" s="9">
        <v>83</v>
      </c>
      <c r="E81" s="9">
        <v>123</v>
      </c>
      <c r="F81" s="9">
        <v>120</v>
      </c>
      <c r="G81" s="8">
        <f t="shared" si="3"/>
        <v>243</v>
      </c>
    </row>
    <row r="82" spans="1:7" ht="15" customHeight="1" x14ac:dyDescent="0.15">
      <c r="A82" s="65"/>
      <c r="B82" s="58" t="s">
        <v>89</v>
      </c>
      <c r="C82" s="59"/>
      <c r="D82" s="9">
        <v>113</v>
      </c>
      <c r="E82" s="9">
        <v>164</v>
      </c>
      <c r="F82" s="9">
        <v>186</v>
      </c>
      <c r="G82" s="8">
        <f t="shared" si="3"/>
        <v>350</v>
      </c>
    </row>
    <row r="83" spans="1:7" ht="15" customHeight="1" x14ac:dyDescent="0.15">
      <c r="A83" s="65"/>
      <c r="B83" s="58" t="s">
        <v>90</v>
      </c>
      <c r="C83" s="59"/>
      <c r="D83" s="9">
        <v>69</v>
      </c>
      <c r="E83" s="9">
        <v>106</v>
      </c>
      <c r="F83" s="9">
        <v>116</v>
      </c>
      <c r="G83" s="8">
        <f t="shared" si="3"/>
        <v>222</v>
      </c>
    </row>
    <row r="84" spans="1:7" ht="15" customHeight="1" x14ac:dyDescent="0.15">
      <c r="A84" s="65"/>
      <c r="B84" s="58" t="s">
        <v>91</v>
      </c>
      <c r="C84" s="59"/>
      <c r="D84" s="9">
        <v>187</v>
      </c>
      <c r="E84" s="9">
        <v>367</v>
      </c>
      <c r="F84" s="9">
        <v>344</v>
      </c>
      <c r="G84" s="8">
        <f t="shared" si="3"/>
        <v>711</v>
      </c>
    </row>
    <row r="85" spans="1:7" ht="15" customHeight="1" x14ac:dyDescent="0.15">
      <c r="A85" s="65"/>
      <c r="B85" s="58" t="s">
        <v>92</v>
      </c>
      <c r="C85" s="59"/>
      <c r="D85" s="9">
        <v>125</v>
      </c>
      <c r="E85" s="9">
        <v>229</v>
      </c>
      <c r="F85" s="9">
        <v>238</v>
      </c>
      <c r="G85" s="8">
        <f t="shared" si="3"/>
        <v>467</v>
      </c>
    </row>
    <row r="86" spans="1:7" ht="15" customHeight="1" x14ac:dyDescent="0.15">
      <c r="A86" s="65"/>
      <c r="B86" s="58" t="s">
        <v>93</v>
      </c>
      <c r="C86" s="59"/>
      <c r="D86" s="9">
        <v>58</v>
      </c>
      <c r="E86" s="9">
        <v>25</v>
      </c>
      <c r="F86" s="9">
        <v>33</v>
      </c>
      <c r="G86" s="8">
        <f t="shared" si="3"/>
        <v>58</v>
      </c>
    </row>
    <row r="87" spans="1:7" ht="15" customHeight="1" x14ac:dyDescent="0.15">
      <c r="A87" s="65"/>
      <c r="B87" s="58" t="s">
        <v>94</v>
      </c>
      <c r="C87" s="59"/>
      <c r="D87" s="9">
        <v>114</v>
      </c>
      <c r="E87" s="9">
        <v>40</v>
      </c>
      <c r="F87" s="9">
        <v>75</v>
      </c>
      <c r="G87" s="8">
        <f t="shared" si="3"/>
        <v>115</v>
      </c>
    </row>
    <row r="88" spans="1:7" ht="15" customHeight="1" x14ac:dyDescent="0.15">
      <c r="A88" s="65"/>
      <c r="B88" s="58" t="s">
        <v>95</v>
      </c>
      <c r="C88" s="59"/>
      <c r="D88" s="9">
        <v>53</v>
      </c>
      <c r="E88" s="9">
        <v>31</v>
      </c>
      <c r="F88" s="9">
        <v>22</v>
      </c>
      <c r="G88" s="8">
        <f t="shared" si="3"/>
        <v>53</v>
      </c>
    </row>
    <row r="89" spans="1:7" ht="15" customHeight="1" thickBot="1" x14ac:dyDescent="0.2">
      <c r="A89" s="66"/>
      <c r="B89" s="60" t="s">
        <v>96</v>
      </c>
      <c r="C89" s="60"/>
      <c r="D89" s="18">
        <f>SUM(D62:D88)</f>
        <v>4610</v>
      </c>
      <c r="E89" s="18">
        <f>SUM(E62:E88)</f>
        <v>6611</v>
      </c>
      <c r="F89" s="18">
        <f>SUM(F62:F88)</f>
        <v>6576</v>
      </c>
      <c r="G89" s="18">
        <f>SUM(G62:G88)</f>
        <v>13187</v>
      </c>
    </row>
    <row r="90" spans="1:7" ht="15" customHeight="1" thickTop="1" thickBot="1" x14ac:dyDescent="0.2">
      <c r="A90" s="33" t="s">
        <v>104</v>
      </c>
      <c r="B90" s="78" t="s">
        <v>103</v>
      </c>
      <c r="C90" s="79"/>
      <c r="D90" s="32">
        <v>451</v>
      </c>
      <c r="E90" s="32">
        <v>587</v>
      </c>
      <c r="F90" s="32">
        <v>551</v>
      </c>
      <c r="G90" s="32">
        <f>SUM(E90:F90)</f>
        <v>1138</v>
      </c>
    </row>
    <row r="91" spans="1:7" ht="15" customHeight="1" thickTop="1" thickBot="1" x14ac:dyDescent="0.2">
      <c r="A91" s="21"/>
      <c r="B91" s="61" t="s">
        <v>97</v>
      </c>
      <c r="C91" s="62"/>
      <c r="D91" s="22">
        <f>SUM(D6:D25,D27:D42,D44:D60,D62:D88,D90)</f>
        <v>15331</v>
      </c>
      <c r="E91" s="22">
        <f>SUM(E6:E25,E27:E42,E44:E60,E62:E88,E90)</f>
        <v>21088</v>
      </c>
      <c r="F91" s="22">
        <f>SUM(F6:F25,F27:F42,F44:F60,F62:F88,F90)</f>
        <v>20700</v>
      </c>
      <c r="G91" s="22">
        <f>SUM(G6:G25,G27:G42,G44:G60,G62:G88,G90)</f>
        <v>41788</v>
      </c>
    </row>
    <row r="92" spans="1:7" ht="15" customHeight="1" thickTop="1" x14ac:dyDescent="0.15">
      <c r="D92" s="10"/>
      <c r="E92" s="10"/>
      <c r="F92" s="10"/>
      <c r="G92" s="10"/>
    </row>
    <row r="93" spans="1:7" ht="15" customHeight="1" x14ac:dyDescent="0.15">
      <c r="D93" s="10"/>
      <c r="E93" s="10"/>
      <c r="F93" s="10"/>
      <c r="G93" s="10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2"/>
  <pageMargins left="0.78740157480314965" right="0.78740157480314965" top="0.31" bottom="0.78740157480314965" header="0.2" footer="0.51181102362204722"/>
  <pageSetup paperSize="9" scale="61" orientation="portrait" r:id="rId1"/>
  <headerFooter alignWithMargins="0">
    <oddFooter>&amp;C&amp;P/&amp;N</oddFooter>
  </headerFooter>
  <rowBreaks count="1" manualBreakCount="1">
    <brk id="6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opLeftCell="A4" zoomScale="130" zoomScaleNormal="130" zoomScaleSheetLayoutView="130" workbookViewId="0">
      <selection activeCell="B13" sqref="B13:C13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71" t="s">
        <v>100</v>
      </c>
      <c r="G1" s="72"/>
      <c r="H1" s="2"/>
    </row>
    <row r="2" spans="1:8" ht="13.5" customHeight="1" x14ac:dyDescent="0.15">
      <c r="A2" s="73" t="s">
        <v>0</v>
      </c>
      <c r="B2" s="73"/>
      <c r="C2" s="73"/>
      <c r="D2" s="73"/>
      <c r="E2" s="73"/>
      <c r="F2" s="73"/>
      <c r="G2" s="73"/>
      <c r="H2" s="3"/>
    </row>
    <row r="3" spans="1:8" ht="13.5" customHeight="1" x14ac:dyDescent="0.2">
      <c r="A3" s="73"/>
      <c r="B3" s="73"/>
      <c r="C3" s="73"/>
      <c r="D3" s="73"/>
      <c r="E3" s="73"/>
      <c r="F3" s="73"/>
      <c r="G3" s="73"/>
      <c r="H3" s="4"/>
    </row>
    <row r="4" spans="1:8" ht="16.5" customHeight="1" x14ac:dyDescent="0.15">
      <c r="B4" s="74"/>
      <c r="C4" s="74"/>
      <c r="D4" s="5"/>
      <c r="E4" s="75" t="s">
        <v>99</v>
      </c>
      <c r="F4" s="75"/>
      <c r="G4" s="75"/>
    </row>
    <row r="5" spans="1:8" ht="15" customHeight="1" x14ac:dyDescent="0.15">
      <c r="A5" s="6"/>
      <c r="B5" s="76" t="s">
        <v>1</v>
      </c>
      <c r="C5" s="76"/>
      <c r="D5" s="25" t="s">
        <v>2</v>
      </c>
      <c r="E5" s="25" t="s">
        <v>3</v>
      </c>
      <c r="F5" s="25" t="s">
        <v>4</v>
      </c>
      <c r="G5" s="25" t="s">
        <v>5</v>
      </c>
    </row>
    <row r="6" spans="1:8" ht="15" customHeight="1" x14ac:dyDescent="0.15">
      <c r="A6" s="77" t="s">
        <v>6</v>
      </c>
      <c r="B6" s="58" t="s">
        <v>7</v>
      </c>
      <c r="C6" s="59"/>
      <c r="D6" s="8">
        <f>478-D25</f>
        <v>423</v>
      </c>
      <c r="E6" s="9">
        <f>676-E25</f>
        <v>587</v>
      </c>
      <c r="F6" s="9">
        <v>582</v>
      </c>
      <c r="G6" s="8">
        <f>SUM(E6:F6)</f>
        <v>1169</v>
      </c>
    </row>
    <row r="7" spans="1:8" ht="15" customHeight="1" x14ac:dyDescent="0.15">
      <c r="A7" s="65"/>
      <c r="B7" s="58" t="s">
        <v>8</v>
      </c>
      <c r="C7" s="59"/>
      <c r="D7" s="8">
        <v>140</v>
      </c>
      <c r="E7" s="9">
        <v>182</v>
      </c>
      <c r="F7" s="9">
        <v>189</v>
      </c>
      <c r="G7" s="8">
        <f t="shared" ref="G7:G26" si="0">SUM(E7:F7)</f>
        <v>371</v>
      </c>
    </row>
    <row r="8" spans="1:8" ht="15" customHeight="1" x14ac:dyDescent="0.15">
      <c r="A8" s="65"/>
      <c r="B8" s="58" t="s">
        <v>9</v>
      </c>
      <c r="C8" s="59"/>
      <c r="D8" s="8">
        <v>93</v>
      </c>
      <c r="E8" s="9">
        <v>122</v>
      </c>
      <c r="F8" s="9">
        <v>114</v>
      </c>
      <c r="G8" s="8">
        <f t="shared" si="0"/>
        <v>236</v>
      </c>
    </row>
    <row r="9" spans="1:8" ht="15" customHeight="1" x14ac:dyDescent="0.15">
      <c r="A9" s="65"/>
      <c r="B9" s="58" t="s">
        <v>10</v>
      </c>
      <c r="C9" s="59"/>
      <c r="D9" s="8">
        <v>329</v>
      </c>
      <c r="E9" s="9">
        <v>419</v>
      </c>
      <c r="F9" s="9">
        <v>457</v>
      </c>
      <c r="G9" s="8">
        <f t="shared" si="0"/>
        <v>876</v>
      </c>
    </row>
    <row r="10" spans="1:8" ht="15" customHeight="1" x14ac:dyDescent="0.15">
      <c r="A10" s="65"/>
      <c r="B10" s="58" t="s">
        <v>11</v>
      </c>
      <c r="C10" s="59"/>
      <c r="D10" s="8">
        <v>88</v>
      </c>
      <c r="E10" s="9">
        <v>114</v>
      </c>
      <c r="F10" s="9">
        <v>110</v>
      </c>
      <c r="G10" s="8">
        <f t="shared" si="0"/>
        <v>224</v>
      </c>
    </row>
    <row r="11" spans="1:8" ht="15" customHeight="1" x14ac:dyDescent="0.15">
      <c r="A11" s="65"/>
      <c r="B11" s="58" t="s">
        <v>12</v>
      </c>
      <c r="C11" s="59"/>
      <c r="D11" s="8">
        <v>80</v>
      </c>
      <c r="E11" s="9">
        <v>106</v>
      </c>
      <c r="F11" s="9">
        <v>100</v>
      </c>
      <c r="G11" s="8">
        <f t="shared" si="0"/>
        <v>206</v>
      </c>
    </row>
    <row r="12" spans="1:8" ht="15" customHeight="1" x14ac:dyDescent="0.15">
      <c r="A12" s="65"/>
      <c r="B12" s="58" t="s">
        <v>13</v>
      </c>
      <c r="C12" s="59"/>
      <c r="D12" s="8">
        <v>79</v>
      </c>
      <c r="E12" s="9">
        <v>113</v>
      </c>
      <c r="F12" s="9">
        <v>114</v>
      </c>
      <c r="G12" s="8">
        <f t="shared" si="0"/>
        <v>227</v>
      </c>
    </row>
    <row r="13" spans="1:8" ht="15" customHeight="1" x14ac:dyDescent="0.15">
      <c r="A13" s="65"/>
      <c r="B13" s="58" t="s">
        <v>14</v>
      </c>
      <c r="C13" s="59"/>
      <c r="D13" s="8">
        <v>338</v>
      </c>
      <c r="E13" s="9">
        <v>475</v>
      </c>
      <c r="F13" s="9">
        <v>483</v>
      </c>
      <c r="G13" s="8">
        <f t="shared" si="0"/>
        <v>958</v>
      </c>
    </row>
    <row r="14" spans="1:8" ht="15" customHeight="1" x14ac:dyDescent="0.15">
      <c r="A14" s="65"/>
      <c r="B14" s="58" t="s">
        <v>15</v>
      </c>
      <c r="C14" s="59"/>
      <c r="D14" s="8">
        <v>182</v>
      </c>
      <c r="E14" s="9">
        <v>286</v>
      </c>
      <c r="F14" s="9">
        <v>251</v>
      </c>
      <c r="G14" s="8">
        <f t="shared" si="0"/>
        <v>537</v>
      </c>
    </row>
    <row r="15" spans="1:8" ht="15" customHeight="1" x14ac:dyDescent="0.15">
      <c r="A15" s="65"/>
      <c r="B15" s="58" t="s">
        <v>16</v>
      </c>
      <c r="C15" s="59"/>
      <c r="D15" s="8">
        <v>223</v>
      </c>
      <c r="E15" s="9">
        <v>306</v>
      </c>
      <c r="F15" s="9">
        <v>288</v>
      </c>
      <c r="G15" s="8">
        <f t="shared" si="0"/>
        <v>594</v>
      </c>
    </row>
    <row r="16" spans="1:8" ht="15" customHeight="1" x14ac:dyDescent="0.15">
      <c r="A16" s="65"/>
      <c r="B16" s="58" t="s">
        <v>17</v>
      </c>
      <c r="C16" s="59"/>
      <c r="D16" s="8">
        <v>154</v>
      </c>
      <c r="E16" s="9">
        <v>239</v>
      </c>
      <c r="F16" s="9">
        <v>220</v>
      </c>
      <c r="G16" s="8">
        <f t="shared" si="0"/>
        <v>459</v>
      </c>
    </row>
    <row r="17" spans="1:8" ht="15" customHeight="1" x14ac:dyDescent="0.15">
      <c r="A17" s="65"/>
      <c r="B17" s="58" t="s">
        <v>18</v>
      </c>
      <c r="C17" s="59"/>
      <c r="D17" s="8">
        <v>158</v>
      </c>
      <c r="E17" s="9">
        <v>208</v>
      </c>
      <c r="F17" s="9">
        <v>239</v>
      </c>
      <c r="G17" s="8">
        <f t="shared" si="0"/>
        <v>447</v>
      </c>
    </row>
    <row r="18" spans="1:8" ht="15" customHeight="1" x14ac:dyDescent="0.15">
      <c r="A18" s="65"/>
      <c r="B18" s="58" t="s">
        <v>19</v>
      </c>
      <c r="C18" s="59"/>
      <c r="D18" s="8">
        <v>247</v>
      </c>
      <c r="E18" s="9">
        <v>292</v>
      </c>
      <c r="F18" s="9">
        <v>281</v>
      </c>
      <c r="G18" s="8">
        <f t="shared" si="0"/>
        <v>573</v>
      </c>
    </row>
    <row r="19" spans="1:8" ht="15" customHeight="1" x14ac:dyDescent="0.15">
      <c r="A19" s="65"/>
      <c r="B19" s="58" t="s">
        <v>20</v>
      </c>
      <c r="C19" s="59"/>
      <c r="D19" s="8">
        <v>189</v>
      </c>
      <c r="E19" s="9">
        <v>271</v>
      </c>
      <c r="F19" s="9">
        <v>259</v>
      </c>
      <c r="G19" s="8">
        <f t="shared" si="0"/>
        <v>530</v>
      </c>
    </row>
    <row r="20" spans="1:8" ht="15" customHeight="1" x14ac:dyDescent="0.15">
      <c r="A20" s="65"/>
      <c r="B20" s="58" t="s">
        <v>21</v>
      </c>
      <c r="C20" s="59"/>
      <c r="D20" s="8">
        <f>199-D26</f>
        <v>92</v>
      </c>
      <c r="E20" s="8">
        <f>157-E26</f>
        <v>125</v>
      </c>
      <c r="F20" s="8">
        <f>198-F26</f>
        <v>123</v>
      </c>
      <c r="G20" s="8">
        <f t="shared" si="0"/>
        <v>248</v>
      </c>
    </row>
    <row r="21" spans="1:8" ht="15" customHeight="1" x14ac:dyDescent="0.15">
      <c r="A21" s="65"/>
      <c r="B21" s="58" t="s">
        <v>22</v>
      </c>
      <c r="C21" s="59"/>
      <c r="D21" s="8">
        <v>512</v>
      </c>
      <c r="E21" s="9">
        <v>798</v>
      </c>
      <c r="F21" s="9">
        <v>785</v>
      </c>
      <c r="G21" s="8">
        <f t="shared" si="0"/>
        <v>1583</v>
      </c>
    </row>
    <row r="22" spans="1:8" ht="15" customHeight="1" x14ac:dyDescent="0.15">
      <c r="A22" s="65"/>
      <c r="B22" s="58" t="s">
        <v>23</v>
      </c>
      <c r="C22" s="59"/>
      <c r="D22" s="8">
        <v>365</v>
      </c>
      <c r="E22" s="9">
        <v>540</v>
      </c>
      <c r="F22" s="9">
        <v>577</v>
      </c>
      <c r="G22" s="8">
        <f t="shared" si="0"/>
        <v>1117</v>
      </c>
    </row>
    <row r="23" spans="1:8" ht="15" customHeight="1" x14ac:dyDescent="0.15">
      <c r="A23" s="65"/>
      <c r="B23" s="58" t="s">
        <v>24</v>
      </c>
      <c r="C23" s="59"/>
      <c r="D23" s="8">
        <v>407</v>
      </c>
      <c r="E23" s="9">
        <v>578</v>
      </c>
      <c r="F23" s="9">
        <v>518</v>
      </c>
      <c r="G23" s="8">
        <f t="shared" si="0"/>
        <v>1096</v>
      </c>
    </row>
    <row r="24" spans="1:8" ht="15" customHeight="1" x14ac:dyDescent="0.15">
      <c r="A24" s="65"/>
      <c r="B24" s="58" t="s">
        <v>25</v>
      </c>
      <c r="C24" s="59"/>
      <c r="D24" s="8">
        <v>43</v>
      </c>
      <c r="E24" s="9">
        <v>56</v>
      </c>
      <c r="F24" s="9">
        <v>61</v>
      </c>
      <c r="G24" s="8">
        <f t="shared" si="0"/>
        <v>117</v>
      </c>
      <c r="H24" s="10"/>
    </row>
    <row r="25" spans="1:8" ht="15" customHeight="1" x14ac:dyDescent="0.15">
      <c r="A25" s="65"/>
      <c r="B25" s="23" t="s">
        <v>26</v>
      </c>
      <c r="C25" s="24"/>
      <c r="D25" s="13">
        <v>55</v>
      </c>
      <c r="E25" s="14">
        <v>89</v>
      </c>
      <c r="F25" s="14">
        <v>113</v>
      </c>
      <c r="G25" s="8">
        <f t="shared" si="0"/>
        <v>202</v>
      </c>
      <c r="H25" s="10"/>
    </row>
    <row r="26" spans="1:8" ht="15" customHeight="1" x14ac:dyDescent="0.15">
      <c r="A26" s="65"/>
      <c r="B26" s="58" t="s">
        <v>27</v>
      </c>
      <c r="C26" s="59"/>
      <c r="D26" s="13">
        <v>107</v>
      </c>
      <c r="E26" s="13">
        <v>32</v>
      </c>
      <c r="F26" s="13">
        <v>75</v>
      </c>
      <c r="G26" s="13">
        <f t="shared" si="0"/>
        <v>107</v>
      </c>
      <c r="H26" s="10"/>
    </row>
    <row r="27" spans="1:8" ht="15" customHeight="1" thickBot="1" x14ac:dyDescent="0.2">
      <c r="A27" s="65"/>
      <c r="B27" s="70" t="s">
        <v>28</v>
      </c>
      <c r="C27" s="70"/>
      <c r="D27" s="15">
        <f>SUM(D6:D26)</f>
        <v>4304</v>
      </c>
      <c r="E27" s="15">
        <f>SUM(E6:E26)</f>
        <v>5938</v>
      </c>
      <c r="F27" s="15">
        <f>SUM(F6:F26)</f>
        <v>5939</v>
      </c>
      <c r="G27" s="15">
        <f>SUM(G6:G26)</f>
        <v>11877</v>
      </c>
    </row>
    <row r="28" spans="1:8" ht="15" customHeight="1" thickTop="1" x14ac:dyDescent="0.15">
      <c r="A28" s="64" t="s">
        <v>29</v>
      </c>
      <c r="B28" s="67" t="s">
        <v>30</v>
      </c>
      <c r="C28" s="68"/>
      <c r="D28" s="16">
        <v>270</v>
      </c>
      <c r="E28" s="17">
        <v>405</v>
      </c>
      <c r="F28" s="17">
        <v>358</v>
      </c>
      <c r="G28" s="16">
        <f>SUM(E28:F28)</f>
        <v>763</v>
      </c>
    </row>
    <row r="29" spans="1:8" ht="15" customHeight="1" x14ac:dyDescent="0.15">
      <c r="A29" s="65"/>
      <c r="B29" s="58" t="s">
        <v>31</v>
      </c>
      <c r="C29" s="59"/>
      <c r="D29" s="8">
        <v>103</v>
      </c>
      <c r="E29" s="9">
        <v>138</v>
      </c>
      <c r="F29" s="9">
        <v>127</v>
      </c>
      <c r="G29" s="8">
        <f>SUM(E29:F29)</f>
        <v>265</v>
      </c>
    </row>
    <row r="30" spans="1:8" ht="15" customHeight="1" x14ac:dyDescent="0.15">
      <c r="A30" s="65"/>
      <c r="B30" s="58" t="s">
        <v>32</v>
      </c>
      <c r="C30" s="59"/>
      <c r="D30" s="8">
        <v>77</v>
      </c>
      <c r="E30" s="9">
        <v>109</v>
      </c>
      <c r="F30" s="9">
        <v>95</v>
      </c>
      <c r="G30" s="8">
        <f t="shared" ref="G30:G44" si="1">SUM(E30:F30)</f>
        <v>204</v>
      </c>
    </row>
    <row r="31" spans="1:8" ht="15" customHeight="1" x14ac:dyDescent="0.15">
      <c r="A31" s="65"/>
      <c r="B31" s="58" t="s">
        <v>33</v>
      </c>
      <c r="C31" s="59"/>
      <c r="D31" s="8">
        <v>224</v>
      </c>
      <c r="E31" s="9">
        <v>328</v>
      </c>
      <c r="F31" s="9">
        <v>276</v>
      </c>
      <c r="G31" s="8">
        <f t="shared" si="1"/>
        <v>604</v>
      </c>
    </row>
    <row r="32" spans="1:8" ht="15" customHeight="1" x14ac:dyDescent="0.15">
      <c r="A32" s="65"/>
      <c r="B32" s="58" t="s">
        <v>34</v>
      </c>
      <c r="C32" s="59"/>
      <c r="D32" s="8">
        <v>54</v>
      </c>
      <c r="E32" s="9">
        <v>63</v>
      </c>
      <c r="F32" s="9">
        <v>57</v>
      </c>
      <c r="G32" s="8">
        <f t="shared" si="1"/>
        <v>120</v>
      </c>
    </row>
    <row r="33" spans="1:7" ht="15" customHeight="1" x14ac:dyDescent="0.15">
      <c r="A33" s="65"/>
      <c r="B33" s="58" t="s">
        <v>35</v>
      </c>
      <c r="C33" s="59"/>
      <c r="D33" s="8">
        <v>139</v>
      </c>
      <c r="E33" s="9">
        <v>189</v>
      </c>
      <c r="F33" s="9">
        <v>178</v>
      </c>
      <c r="G33" s="8">
        <f t="shared" si="1"/>
        <v>367</v>
      </c>
    </row>
    <row r="34" spans="1:7" ht="15" customHeight="1" x14ac:dyDescent="0.15">
      <c r="A34" s="65"/>
      <c r="B34" s="58" t="s">
        <v>36</v>
      </c>
      <c r="C34" s="59"/>
      <c r="D34" s="8">
        <v>219</v>
      </c>
      <c r="E34" s="9">
        <v>299</v>
      </c>
      <c r="F34" s="9">
        <v>279</v>
      </c>
      <c r="G34" s="8">
        <f t="shared" si="1"/>
        <v>578</v>
      </c>
    </row>
    <row r="35" spans="1:7" ht="15" customHeight="1" x14ac:dyDescent="0.15">
      <c r="A35" s="65"/>
      <c r="B35" s="58" t="s">
        <v>37</v>
      </c>
      <c r="C35" s="59"/>
      <c r="D35" s="8">
        <v>251</v>
      </c>
      <c r="E35" s="9">
        <v>351</v>
      </c>
      <c r="F35" s="9">
        <v>333</v>
      </c>
      <c r="G35" s="8">
        <f t="shared" si="1"/>
        <v>684</v>
      </c>
    </row>
    <row r="36" spans="1:7" ht="15" customHeight="1" x14ac:dyDescent="0.15">
      <c r="A36" s="65"/>
      <c r="B36" s="58" t="s">
        <v>38</v>
      </c>
      <c r="C36" s="59"/>
      <c r="D36" s="8">
        <v>183</v>
      </c>
      <c r="E36" s="9">
        <v>234</v>
      </c>
      <c r="F36" s="9">
        <v>245</v>
      </c>
      <c r="G36" s="8">
        <f t="shared" si="1"/>
        <v>479</v>
      </c>
    </row>
    <row r="37" spans="1:7" ht="15" customHeight="1" x14ac:dyDescent="0.15">
      <c r="A37" s="65"/>
      <c r="B37" s="58" t="s">
        <v>39</v>
      </c>
      <c r="C37" s="59"/>
      <c r="D37" s="8">
        <v>173</v>
      </c>
      <c r="E37" s="9">
        <v>266</v>
      </c>
      <c r="F37" s="9">
        <v>257</v>
      </c>
      <c r="G37" s="8">
        <f t="shared" si="1"/>
        <v>523</v>
      </c>
    </row>
    <row r="38" spans="1:7" ht="15" customHeight="1" x14ac:dyDescent="0.15">
      <c r="A38" s="65"/>
      <c r="B38" s="58" t="s">
        <v>40</v>
      </c>
      <c r="C38" s="59"/>
      <c r="D38" s="8">
        <v>149</v>
      </c>
      <c r="E38" s="9">
        <v>143</v>
      </c>
      <c r="F38" s="9">
        <v>135</v>
      </c>
      <c r="G38" s="8">
        <f t="shared" si="1"/>
        <v>278</v>
      </c>
    </row>
    <row r="39" spans="1:7" ht="15" customHeight="1" x14ac:dyDescent="0.15">
      <c r="A39" s="65"/>
      <c r="B39" s="58" t="s">
        <v>41</v>
      </c>
      <c r="C39" s="59"/>
      <c r="D39" s="8">
        <v>37</v>
      </c>
      <c r="E39" s="9">
        <v>41</v>
      </c>
      <c r="F39" s="9">
        <v>23</v>
      </c>
      <c r="G39" s="8">
        <f t="shared" si="1"/>
        <v>64</v>
      </c>
    </row>
    <row r="40" spans="1:7" ht="15" customHeight="1" x14ac:dyDescent="0.15">
      <c r="A40" s="65"/>
      <c r="B40" s="58" t="s">
        <v>42</v>
      </c>
      <c r="C40" s="59"/>
      <c r="D40" s="8">
        <v>28</v>
      </c>
      <c r="E40" s="9">
        <v>26</v>
      </c>
      <c r="F40" s="9">
        <v>2</v>
      </c>
      <c r="G40" s="8">
        <f t="shared" si="1"/>
        <v>28</v>
      </c>
    </row>
    <row r="41" spans="1:7" ht="15" customHeight="1" x14ac:dyDescent="0.15">
      <c r="A41" s="65"/>
      <c r="B41" s="58" t="s">
        <v>43</v>
      </c>
      <c r="C41" s="59"/>
      <c r="D41" s="8">
        <v>0</v>
      </c>
      <c r="E41" s="8">
        <v>0</v>
      </c>
      <c r="F41" s="8">
        <v>0</v>
      </c>
      <c r="G41" s="8">
        <f t="shared" si="1"/>
        <v>0</v>
      </c>
    </row>
    <row r="42" spans="1:7" ht="15" customHeight="1" x14ac:dyDescent="0.15">
      <c r="A42" s="65"/>
      <c r="B42" s="58" t="s">
        <v>44</v>
      </c>
      <c r="C42" s="59"/>
      <c r="D42" s="8">
        <v>70</v>
      </c>
      <c r="E42" s="9">
        <v>19</v>
      </c>
      <c r="F42" s="9">
        <v>51</v>
      </c>
      <c r="G42" s="8">
        <f t="shared" si="1"/>
        <v>70</v>
      </c>
    </row>
    <row r="43" spans="1:7" ht="15" customHeight="1" x14ac:dyDescent="0.15">
      <c r="A43" s="65"/>
      <c r="B43" s="58" t="s">
        <v>45</v>
      </c>
      <c r="C43" s="59"/>
      <c r="D43" s="8">
        <v>54</v>
      </c>
      <c r="E43" s="9">
        <v>89</v>
      </c>
      <c r="F43" s="9">
        <v>97</v>
      </c>
      <c r="G43" s="8">
        <f t="shared" si="1"/>
        <v>186</v>
      </c>
    </row>
    <row r="44" spans="1:7" ht="15" customHeight="1" x14ac:dyDescent="0.15">
      <c r="A44" s="65"/>
      <c r="B44" s="58" t="s">
        <v>46</v>
      </c>
      <c r="C44" s="59"/>
      <c r="D44" s="8">
        <v>51</v>
      </c>
      <c r="E44" s="9">
        <v>74</v>
      </c>
      <c r="F44" s="9">
        <v>65</v>
      </c>
      <c r="G44" s="8">
        <f t="shared" si="1"/>
        <v>139</v>
      </c>
    </row>
    <row r="45" spans="1:7" ht="15" customHeight="1" thickBot="1" x14ac:dyDescent="0.2">
      <c r="A45" s="66"/>
      <c r="B45" s="60" t="s">
        <v>47</v>
      </c>
      <c r="C45" s="60"/>
      <c r="D45" s="18">
        <f>SUM(D28:D44)</f>
        <v>2082</v>
      </c>
      <c r="E45" s="18">
        <f>SUM(E28:E44)</f>
        <v>2774</v>
      </c>
      <c r="F45" s="18">
        <f>SUM(F28:F44)</f>
        <v>2578</v>
      </c>
      <c r="G45" s="18">
        <f>SUM(G28:G44)</f>
        <v>5352</v>
      </c>
    </row>
    <row r="46" spans="1:7" ht="15" customHeight="1" thickTop="1" x14ac:dyDescent="0.15">
      <c r="A46" s="64" t="s">
        <v>48</v>
      </c>
      <c r="B46" s="69" t="s">
        <v>49</v>
      </c>
      <c r="C46" s="69"/>
      <c r="D46" s="16">
        <v>1076</v>
      </c>
      <c r="E46" s="17">
        <v>1564</v>
      </c>
      <c r="F46" s="17">
        <v>1528</v>
      </c>
      <c r="G46" s="16">
        <f>SUM(E46:F46)</f>
        <v>3092</v>
      </c>
    </row>
    <row r="47" spans="1:7" ht="15" customHeight="1" x14ac:dyDescent="0.15">
      <c r="A47" s="65"/>
      <c r="B47" s="63" t="s">
        <v>50</v>
      </c>
      <c r="C47" s="63"/>
      <c r="D47" s="8">
        <f>184-D63</f>
        <v>116</v>
      </c>
      <c r="E47" s="8">
        <f>156-E63</f>
        <v>145</v>
      </c>
      <c r="F47" s="8">
        <f>203-F63</f>
        <v>146</v>
      </c>
      <c r="G47" s="8">
        <f>SUM(E47:F47)</f>
        <v>291</v>
      </c>
    </row>
    <row r="48" spans="1:7" ht="15" customHeight="1" x14ac:dyDescent="0.15">
      <c r="A48" s="65"/>
      <c r="B48" s="63" t="s">
        <v>51</v>
      </c>
      <c r="C48" s="63"/>
      <c r="D48" s="8">
        <v>325</v>
      </c>
      <c r="E48" s="9">
        <v>456</v>
      </c>
      <c r="F48" s="9">
        <v>435</v>
      </c>
      <c r="G48" s="8">
        <f t="shared" ref="G48:G62" si="2">SUM(E48:F48)</f>
        <v>891</v>
      </c>
    </row>
    <row r="49" spans="1:7" ht="15" customHeight="1" x14ac:dyDescent="0.15">
      <c r="A49" s="65"/>
      <c r="B49" s="63" t="s">
        <v>52</v>
      </c>
      <c r="C49" s="63"/>
      <c r="D49" s="8">
        <v>166</v>
      </c>
      <c r="E49" s="9">
        <v>248</v>
      </c>
      <c r="F49" s="9">
        <v>240</v>
      </c>
      <c r="G49" s="8">
        <f t="shared" si="2"/>
        <v>488</v>
      </c>
    </row>
    <row r="50" spans="1:7" ht="15" customHeight="1" x14ac:dyDescent="0.15">
      <c r="A50" s="65"/>
      <c r="B50" s="63" t="s">
        <v>53</v>
      </c>
      <c r="C50" s="63"/>
      <c r="D50" s="8">
        <v>221</v>
      </c>
      <c r="E50" s="9">
        <v>299</v>
      </c>
      <c r="F50" s="9">
        <v>320</v>
      </c>
      <c r="G50" s="8">
        <f t="shared" si="2"/>
        <v>619</v>
      </c>
    </row>
    <row r="51" spans="1:7" ht="15" customHeight="1" x14ac:dyDescent="0.15">
      <c r="A51" s="65"/>
      <c r="B51" s="63" t="s">
        <v>54</v>
      </c>
      <c r="C51" s="63"/>
      <c r="D51" s="8">
        <v>315</v>
      </c>
      <c r="E51" s="9">
        <v>458</v>
      </c>
      <c r="F51" s="9">
        <v>421</v>
      </c>
      <c r="G51" s="8">
        <f t="shared" si="2"/>
        <v>879</v>
      </c>
    </row>
    <row r="52" spans="1:7" ht="15" customHeight="1" x14ac:dyDescent="0.15">
      <c r="A52" s="65"/>
      <c r="B52" s="63" t="s">
        <v>55</v>
      </c>
      <c r="C52" s="63"/>
      <c r="D52" s="8">
        <v>98</v>
      </c>
      <c r="E52" s="9">
        <v>134</v>
      </c>
      <c r="F52" s="9">
        <v>130</v>
      </c>
      <c r="G52" s="8">
        <f t="shared" si="2"/>
        <v>264</v>
      </c>
    </row>
    <row r="53" spans="1:7" ht="15" customHeight="1" x14ac:dyDescent="0.15">
      <c r="A53" s="65"/>
      <c r="B53" s="63" t="s">
        <v>56</v>
      </c>
      <c r="C53" s="63"/>
      <c r="D53" s="8">
        <v>136</v>
      </c>
      <c r="E53" s="9">
        <v>168</v>
      </c>
      <c r="F53" s="9">
        <v>185</v>
      </c>
      <c r="G53" s="8">
        <f t="shared" si="2"/>
        <v>353</v>
      </c>
    </row>
    <row r="54" spans="1:7" ht="15" customHeight="1" x14ac:dyDescent="0.15">
      <c r="A54" s="65"/>
      <c r="B54" s="63" t="s">
        <v>57</v>
      </c>
      <c r="C54" s="63"/>
      <c r="D54" s="8">
        <v>60</v>
      </c>
      <c r="E54" s="9">
        <v>89</v>
      </c>
      <c r="F54" s="9">
        <v>81</v>
      </c>
      <c r="G54" s="8">
        <f t="shared" si="2"/>
        <v>170</v>
      </c>
    </row>
    <row r="55" spans="1:7" ht="15" customHeight="1" x14ac:dyDescent="0.15">
      <c r="A55" s="65"/>
      <c r="B55" s="63" t="s">
        <v>58</v>
      </c>
      <c r="C55" s="63"/>
      <c r="D55" s="8">
        <v>147</v>
      </c>
      <c r="E55" s="9">
        <v>210</v>
      </c>
      <c r="F55" s="9">
        <v>189</v>
      </c>
      <c r="G55" s="8">
        <f t="shared" si="2"/>
        <v>399</v>
      </c>
    </row>
    <row r="56" spans="1:7" ht="15" customHeight="1" x14ac:dyDescent="0.15">
      <c r="A56" s="65"/>
      <c r="B56" s="63" t="s">
        <v>59</v>
      </c>
      <c r="C56" s="63"/>
      <c r="D56" s="8">
        <v>191</v>
      </c>
      <c r="E56" s="9">
        <v>258</v>
      </c>
      <c r="F56" s="9">
        <v>251</v>
      </c>
      <c r="G56" s="8">
        <f t="shared" si="2"/>
        <v>509</v>
      </c>
    </row>
    <row r="57" spans="1:7" ht="15" customHeight="1" x14ac:dyDescent="0.15">
      <c r="A57" s="65"/>
      <c r="B57" s="63" t="s">
        <v>60</v>
      </c>
      <c r="C57" s="63"/>
      <c r="D57" s="8">
        <v>503</v>
      </c>
      <c r="E57" s="9">
        <v>645</v>
      </c>
      <c r="F57" s="9">
        <v>654</v>
      </c>
      <c r="G57" s="8">
        <f t="shared" si="2"/>
        <v>1299</v>
      </c>
    </row>
    <row r="58" spans="1:7" ht="15" customHeight="1" x14ac:dyDescent="0.15">
      <c r="A58" s="65"/>
      <c r="B58" s="63" t="s">
        <v>61</v>
      </c>
      <c r="C58" s="63"/>
      <c r="D58" s="8">
        <v>318</v>
      </c>
      <c r="E58" s="9">
        <v>406</v>
      </c>
      <c r="F58" s="9">
        <v>373</v>
      </c>
      <c r="G58" s="8">
        <f t="shared" si="2"/>
        <v>779</v>
      </c>
    </row>
    <row r="59" spans="1:7" ht="15" customHeight="1" x14ac:dyDescent="0.15">
      <c r="A59" s="65"/>
      <c r="B59" s="63" t="s">
        <v>62</v>
      </c>
      <c r="C59" s="63"/>
      <c r="D59" s="8">
        <v>157</v>
      </c>
      <c r="E59" s="9">
        <v>222</v>
      </c>
      <c r="F59" s="9">
        <v>247</v>
      </c>
      <c r="G59" s="8">
        <f t="shared" si="2"/>
        <v>469</v>
      </c>
    </row>
    <row r="60" spans="1:7" ht="15" customHeight="1" x14ac:dyDescent="0.15">
      <c r="A60" s="65"/>
      <c r="B60" s="63" t="s">
        <v>63</v>
      </c>
      <c r="C60" s="63"/>
      <c r="D60" s="8">
        <v>94</v>
      </c>
      <c r="E60" s="9">
        <v>151</v>
      </c>
      <c r="F60" s="9">
        <v>156</v>
      </c>
      <c r="G60" s="8">
        <f t="shared" si="2"/>
        <v>307</v>
      </c>
    </row>
    <row r="61" spans="1:7" ht="15" customHeight="1" x14ac:dyDescent="0.15">
      <c r="A61" s="65"/>
      <c r="B61" s="63" t="s">
        <v>64</v>
      </c>
      <c r="C61" s="63"/>
      <c r="D61" s="8">
        <v>54</v>
      </c>
      <c r="E61" s="9">
        <v>113</v>
      </c>
      <c r="F61" s="9">
        <v>101</v>
      </c>
      <c r="G61" s="8">
        <f t="shared" si="2"/>
        <v>214</v>
      </c>
    </row>
    <row r="62" spans="1:7" ht="15" customHeight="1" x14ac:dyDescent="0.15">
      <c r="A62" s="65"/>
      <c r="B62" s="63" t="s">
        <v>65</v>
      </c>
      <c r="C62" s="63"/>
      <c r="D62" s="8">
        <v>78</v>
      </c>
      <c r="E62" s="9">
        <v>75</v>
      </c>
      <c r="F62" s="9">
        <v>3</v>
      </c>
      <c r="G62" s="8">
        <f t="shared" si="2"/>
        <v>78</v>
      </c>
    </row>
    <row r="63" spans="1:7" ht="15" customHeight="1" x14ac:dyDescent="0.15">
      <c r="A63" s="65"/>
      <c r="B63" s="63" t="s">
        <v>66</v>
      </c>
      <c r="C63" s="63"/>
      <c r="D63" s="8">
        <v>68</v>
      </c>
      <c r="E63" s="8">
        <v>11</v>
      </c>
      <c r="F63" s="8">
        <v>57</v>
      </c>
      <c r="G63" s="8">
        <f>SUM(E63:F63)</f>
        <v>68</v>
      </c>
    </row>
    <row r="64" spans="1:7" ht="15" customHeight="1" thickBot="1" x14ac:dyDescent="0.2">
      <c r="A64" s="66"/>
      <c r="B64" s="60" t="s">
        <v>67</v>
      </c>
      <c r="C64" s="60"/>
      <c r="D64" s="18">
        <f>SUM(D46:D63)</f>
        <v>4123</v>
      </c>
      <c r="E64" s="18">
        <f>SUM(E46:E63)</f>
        <v>5652</v>
      </c>
      <c r="F64" s="18">
        <f>SUM(F46:F63)</f>
        <v>5517</v>
      </c>
      <c r="G64" s="18">
        <f>SUM(G46:G63)</f>
        <v>11169</v>
      </c>
    </row>
    <row r="65" spans="1:7" ht="15" customHeight="1" thickTop="1" x14ac:dyDescent="0.15">
      <c r="A65" s="64" t="s">
        <v>68</v>
      </c>
      <c r="B65" s="67" t="s">
        <v>69</v>
      </c>
      <c r="C65" s="68"/>
      <c r="D65" s="19">
        <v>55</v>
      </c>
      <c r="E65" s="17">
        <v>75</v>
      </c>
      <c r="F65" s="17">
        <v>71</v>
      </c>
      <c r="G65" s="16">
        <f>SUM(E65:F65)</f>
        <v>146</v>
      </c>
    </row>
    <row r="66" spans="1:7" ht="15" customHeight="1" x14ac:dyDescent="0.15">
      <c r="A66" s="65"/>
      <c r="B66" s="58" t="s">
        <v>70</v>
      </c>
      <c r="C66" s="59"/>
      <c r="D66" s="20">
        <v>117</v>
      </c>
      <c r="E66" s="9">
        <v>163</v>
      </c>
      <c r="F66" s="9">
        <v>156</v>
      </c>
      <c r="G66" s="8">
        <f>SUM(E66:F66)</f>
        <v>319</v>
      </c>
    </row>
    <row r="67" spans="1:7" ht="15" customHeight="1" x14ac:dyDescent="0.15">
      <c r="A67" s="65"/>
      <c r="B67" s="58" t="s">
        <v>71</v>
      </c>
      <c r="C67" s="59"/>
      <c r="D67" s="20">
        <v>146</v>
      </c>
      <c r="E67" s="9">
        <v>221</v>
      </c>
      <c r="F67" s="9">
        <v>229</v>
      </c>
      <c r="G67" s="8">
        <f t="shared" ref="G67:G91" si="3">SUM(E67:F67)</f>
        <v>450</v>
      </c>
    </row>
    <row r="68" spans="1:7" ht="15" customHeight="1" x14ac:dyDescent="0.15">
      <c r="A68" s="65"/>
      <c r="B68" s="58" t="s">
        <v>72</v>
      </c>
      <c r="C68" s="59"/>
      <c r="D68" s="20">
        <v>184</v>
      </c>
      <c r="E68" s="9">
        <v>279</v>
      </c>
      <c r="F68" s="9">
        <v>243</v>
      </c>
      <c r="G68" s="8">
        <f t="shared" si="3"/>
        <v>522</v>
      </c>
    </row>
    <row r="69" spans="1:7" ht="15" customHeight="1" x14ac:dyDescent="0.15">
      <c r="A69" s="65"/>
      <c r="B69" s="58" t="s">
        <v>73</v>
      </c>
      <c r="C69" s="59"/>
      <c r="D69" s="20">
        <v>154</v>
      </c>
      <c r="E69" s="9">
        <v>231</v>
      </c>
      <c r="F69" s="9">
        <v>221</v>
      </c>
      <c r="G69" s="8">
        <f t="shared" si="3"/>
        <v>452</v>
      </c>
    </row>
    <row r="70" spans="1:7" ht="15" customHeight="1" x14ac:dyDescent="0.15">
      <c r="A70" s="65"/>
      <c r="B70" s="58" t="s">
        <v>74</v>
      </c>
      <c r="C70" s="59"/>
      <c r="D70" s="20">
        <v>112</v>
      </c>
      <c r="E70" s="9">
        <v>135</v>
      </c>
      <c r="F70" s="9">
        <v>126</v>
      </c>
      <c r="G70" s="8">
        <f t="shared" si="3"/>
        <v>261</v>
      </c>
    </row>
    <row r="71" spans="1:7" ht="15" customHeight="1" x14ac:dyDescent="0.15">
      <c r="A71" s="65"/>
      <c r="B71" s="58" t="s">
        <v>75</v>
      </c>
      <c r="C71" s="59"/>
      <c r="D71" s="20">
        <v>162</v>
      </c>
      <c r="E71" s="9">
        <v>249</v>
      </c>
      <c r="F71" s="9">
        <v>225</v>
      </c>
      <c r="G71" s="8">
        <f t="shared" si="3"/>
        <v>474</v>
      </c>
    </row>
    <row r="72" spans="1:7" ht="15" customHeight="1" x14ac:dyDescent="0.15">
      <c r="A72" s="65"/>
      <c r="B72" s="58" t="s">
        <v>76</v>
      </c>
      <c r="C72" s="59"/>
      <c r="D72" s="20">
        <v>187</v>
      </c>
      <c r="E72" s="9">
        <v>287</v>
      </c>
      <c r="F72" s="9">
        <v>300</v>
      </c>
      <c r="G72" s="8">
        <f t="shared" si="3"/>
        <v>587</v>
      </c>
    </row>
    <row r="73" spans="1:7" ht="15" customHeight="1" x14ac:dyDescent="0.15">
      <c r="A73" s="65"/>
      <c r="B73" s="58" t="s">
        <v>77</v>
      </c>
      <c r="C73" s="59"/>
      <c r="D73" s="20">
        <v>210</v>
      </c>
      <c r="E73" s="9">
        <v>334</v>
      </c>
      <c r="F73" s="9">
        <v>314</v>
      </c>
      <c r="G73" s="8">
        <f t="shared" si="3"/>
        <v>648</v>
      </c>
    </row>
    <row r="74" spans="1:7" ht="15" customHeight="1" x14ac:dyDescent="0.15">
      <c r="A74" s="65"/>
      <c r="B74" s="58" t="s">
        <v>78</v>
      </c>
      <c r="C74" s="59"/>
      <c r="D74" s="20">
        <v>225</v>
      </c>
      <c r="E74" s="9">
        <v>307</v>
      </c>
      <c r="F74" s="9">
        <v>334</v>
      </c>
      <c r="G74" s="8">
        <f t="shared" si="3"/>
        <v>641</v>
      </c>
    </row>
    <row r="75" spans="1:7" ht="15" customHeight="1" x14ac:dyDescent="0.15">
      <c r="A75" s="65"/>
      <c r="B75" s="58" t="s">
        <v>79</v>
      </c>
      <c r="C75" s="59"/>
      <c r="D75" s="20">
        <v>112</v>
      </c>
      <c r="E75" s="9">
        <v>186</v>
      </c>
      <c r="F75" s="9">
        <v>176</v>
      </c>
      <c r="G75" s="8">
        <f t="shared" si="3"/>
        <v>362</v>
      </c>
    </row>
    <row r="76" spans="1:7" ht="15" customHeight="1" x14ac:dyDescent="0.15">
      <c r="A76" s="65"/>
      <c r="B76" s="58" t="s">
        <v>80</v>
      </c>
      <c r="C76" s="59"/>
      <c r="D76" s="20">
        <v>60</v>
      </c>
      <c r="E76" s="9">
        <v>102</v>
      </c>
      <c r="F76" s="9">
        <v>88</v>
      </c>
      <c r="G76" s="8">
        <f t="shared" si="3"/>
        <v>190</v>
      </c>
    </row>
    <row r="77" spans="1:7" ht="15" customHeight="1" x14ac:dyDescent="0.15">
      <c r="A77" s="65"/>
      <c r="B77" s="58" t="s">
        <v>81</v>
      </c>
      <c r="C77" s="59"/>
      <c r="D77" s="20">
        <v>132</v>
      </c>
      <c r="E77" s="9">
        <v>191</v>
      </c>
      <c r="F77" s="9">
        <v>190</v>
      </c>
      <c r="G77" s="8">
        <f t="shared" si="3"/>
        <v>381</v>
      </c>
    </row>
    <row r="78" spans="1:7" ht="15" customHeight="1" x14ac:dyDescent="0.15">
      <c r="A78" s="65"/>
      <c r="B78" s="58" t="s">
        <v>82</v>
      </c>
      <c r="C78" s="59"/>
      <c r="D78" s="20">
        <v>341</v>
      </c>
      <c r="E78" s="9">
        <v>506</v>
      </c>
      <c r="F78" s="9">
        <v>513</v>
      </c>
      <c r="G78" s="8">
        <f t="shared" si="3"/>
        <v>1019</v>
      </c>
    </row>
    <row r="79" spans="1:7" ht="15" customHeight="1" x14ac:dyDescent="0.15">
      <c r="A79" s="65"/>
      <c r="B79" s="58" t="s">
        <v>83</v>
      </c>
      <c r="C79" s="59"/>
      <c r="D79" s="20">
        <v>696</v>
      </c>
      <c r="E79" s="9">
        <v>970</v>
      </c>
      <c r="F79" s="9">
        <v>993</v>
      </c>
      <c r="G79" s="8">
        <f t="shared" si="3"/>
        <v>1963</v>
      </c>
    </row>
    <row r="80" spans="1:7" ht="15" customHeight="1" x14ac:dyDescent="0.15">
      <c r="A80" s="65"/>
      <c r="B80" s="58" t="s">
        <v>84</v>
      </c>
      <c r="C80" s="59"/>
      <c r="D80" s="20">
        <v>239</v>
      </c>
      <c r="E80" s="9">
        <v>360</v>
      </c>
      <c r="F80" s="9">
        <v>360</v>
      </c>
      <c r="G80" s="8">
        <f t="shared" si="3"/>
        <v>720</v>
      </c>
    </row>
    <row r="81" spans="1:7" ht="15" customHeight="1" x14ac:dyDescent="0.15">
      <c r="A81" s="65"/>
      <c r="B81" s="58" t="s">
        <v>85</v>
      </c>
      <c r="C81" s="59"/>
      <c r="D81" s="20">
        <v>154</v>
      </c>
      <c r="E81" s="9">
        <v>207</v>
      </c>
      <c r="F81" s="9">
        <v>206</v>
      </c>
      <c r="G81" s="8">
        <f t="shared" si="3"/>
        <v>413</v>
      </c>
    </row>
    <row r="82" spans="1:7" ht="15" customHeight="1" x14ac:dyDescent="0.15">
      <c r="A82" s="65"/>
      <c r="B82" s="58" t="s">
        <v>86</v>
      </c>
      <c r="C82" s="59"/>
      <c r="D82" s="20">
        <v>278</v>
      </c>
      <c r="E82" s="9">
        <v>412</v>
      </c>
      <c r="F82" s="9">
        <v>389</v>
      </c>
      <c r="G82" s="8">
        <f t="shared" si="3"/>
        <v>801</v>
      </c>
    </row>
    <row r="83" spans="1:7" ht="15" customHeight="1" x14ac:dyDescent="0.15">
      <c r="A83" s="65"/>
      <c r="B83" s="58" t="s">
        <v>87</v>
      </c>
      <c r="C83" s="59"/>
      <c r="D83" s="20">
        <v>121</v>
      </c>
      <c r="E83" s="9">
        <v>191</v>
      </c>
      <c r="F83" s="9">
        <v>169</v>
      </c>
      <c r="G83" s="8">
        <f t="shared" si="3"/>
        <v>360</v>
      </c>
    </row>
    <row r="84" spans="1:7" ht="15" customHeight="1" x14ac:dyDescent="0.15">
      <c r="A84" s="65"/>
      <c r="B84" s="58" t="s">
        <v>88</v>
      </c>
      <c r="C84" s="59"/>
      <c r="D84" s="20">
        <v>81</v>
      </c>
      <c r="E84" s="9">
        <v>118</v>
      </c>
      <c r="F84" s="9">
        <v>117</v>
      </c>
      <c r="G84" s="8">
        <f t="shared" si="3"/>
        <v>235</v>
      </c>
    </row>
    <row r="85" spans="1:7" ht="15" customHeight="1" x14ac:dyDescent="0.15">
      <c r="A85" s="65"/>
      <c r="B85" s="58" t="s">
        <v>89</v>
      </c>
      <c r="C85" s="59"/>
      <c r="D85" s="20">
        <v>120</v>
      </c>
      <c r="E85" s="9">
        <v>176</v>
      </c>
      <c r="F85" s="9">
        <v>205</v>
      </c>
      <c r="G85" s="8">
        <f t="shared" si="3"/>
        <v>381</v>
      </c>
    </row>
    <row r="86" spans="1:7" ht="15" customHeight="1" x14ac:dyDescent="0.15">
      <c r="A86" s="65"/>
      <c r="B86" s="58" t="s">
        <v>90</v>
      </c>
      <c r="C86" s="59"/>
      <c r="D86" s="20">
        <v>67</v>
      </c>
      <c r="E86" s="9">
        <v>104</v>
      </c>
      <c r="F86" s="9">
        <v>114</v>
      </c>
      <c r="G86" s="8">
        <f t="shared" si="3"/>
        <v>218</v>
      </c>
    </row>
    <row r="87" spans="1:7" ht="15" customHeight="1" x14ac:dyDescent="0.15">
      <c r="A87" s="65"/>
      <c r="B87" s="58" t="s">
        <v>91</v>
      </c>
      <c r="C87" s="59"/>
      <c r="D87" s="20">
        <v>186</v>
      </c>
      <c r="E87" s="9">
        <v>358</v>
      </c>
      <c r="F87" s="9">
        <v>343</v>
      </c>
      <c r="G87" s="8">
        <f t="shared" si="3"/>
        <v>701</v>
      </c>
    </row>
    <row r="88" spans="1:7" ht="15" customHeight="1" x14ac:dyDescent="0.15">
      <c r="A88" s="65"/>
      <c r="B88" s="58" t="s">
        <v>92</v>
      </c>
      <c r="C88" s="59"/>
      <c r="D88" s="20">
        <v>127</v>
      </c>
      <c r="E88" s="9">
        <v>229</v>
      </c>
      <c r="F88" s="9">
        <v>237</v>
      </c>
      <c r="G88" s="8">
        <f t="shared" si="3"/>
        <v>466</v>
      </c>
    </row>
    <row r="89" spans="1:7" ht="15" customHeight="1" x14ac:dyDescent="0.15">
      <c r="A89" s="65"/>
      <c r="B89" s="58" t="s">
        <v>93</v>
      </c>
      <c r="C89" s="59"/>
      <c r="D89" s="20">
        <v>60</v>
      </c>
      <c r="E89" s="9">
        <v>26</v>
      </c>
      <c r="F89" s="9">
        <v>34</v>
      </c>
      <c r="G89" s="8">
        <f t="shared" si="3"/>
        <v>60</v>
      </c>
    </row>
    <row r="90" spans="1:7" ht="15" customHeight="1" x14ac:dyDescent="0.15">
      <c r="A90" s="65"/>
      <c r="B90" s="58" t="s">
        <v>94</v>
      </c>
      <c r="C90" s="59"/>
      <c r="D90" s="20">
        <v>105</v>
      </c>
      <c r="E90" s="9">
        <v>32</v>
      </c>
      <c r="F90" s="9">
        <v>73</v>
      </c>
      <c r="G90" s="8">
        <f t="shared" si="3"/>
        <v>105</v>
      </c>
    </row>
    <row r="91" spans="1:7" ht="15" customHeight="1" x14ac:dyDescent="0.15">
      <c r="A91" s="65"/>
      <c r="B91" s="58" t="s">
        <v>95</v>
      </c>
      <c r="C91" s="59"/>
      <c r="D91" s="20">
        <v>53</v>
      </c>
      <c r="E91" s="9">
        <v>31</v>
      </c>
      <c r="F91" s="9">
        <v>22</v>
      </c>
      <c r="G91" s="8">
        <f t="shared" si="3"/>
        <v>53</v>
      </c>
    </row>
    <row r="92" spans="1:7" ht="15" customHeight="1" thickBot="1" x14ac:dyDescent="0.2">
      <c r="A92" s="66"/>
      <c r="B92" s="60" t="s">
        <v>96</v>
      </c>
      <c r="C92" s="60"/>
      <c r="D92" s="18">
        <f>SUM(D65:D91)</f>
        <v>4484</v>
      </c>
      <c r="E92" s="18">
        <f>SUM(E65:E91)</f>
        <v>6480</v>
      </c>
      <c r="F92" s="18">
        <f>SUM(F65:F91)</f>
        <v>6448</v>
      </c>
      <c r="G92" s="18">
        <f>SUM(G65:G91)</f>
        <v>12928</v>
      </c>
    </row>
    <row r="93" spans="1:7" ht="15" customHeight="1" thickTop="1" thickBot="1" x14ac:dyDescent="0.2">
      <c r="A93" s="21"/>
      <c r="B93" s="61" t="s">
        <v>97</v>
      </c>
      <c r="C93" s="62"/>
      <c r="D93" s="22">
        <f>SUM(D6:D26,D28:D44,D46:D63,D65:D91)</f>
        <v>14993</v>
      </c>
      <c r="E93" s="22">
        <f>SUM(E6:E26,E28:E44,E46:E63,E65:E91)</f>
        <v>20844</v>
      </c>
      <c r="F93" s="22">
        <f>SUM(F6:F26,F28:F44,F46:F63,F65:F91)</f>
        <v>20482</v>
      </c>
      <c r="G93" s="22">
        <f>SUM(G6:G26,G28:G44,G46:G63,G65:G91)</f>
        <v>41326</v>
      </c>
    </row>
    <row r="94" spans="1:7" ht="15" customHeight="1" thickTop="1" x14ac:dyDescent="0.15">
      <c r="D94" s="10"/>
      <c r="E94" s="10"/>
      <c r="F94" s="10"/>
      <c r="G94" s="10"/>
    </row>
    <row r="95" spans="1:7" ht="15" customHeight="1" x14ac:dyDescent="0.15">
      <c r="D95" s="10"/>
      <c r="E95" s="10"/>
      <c r="F95" s="10"/>
      <c r="G95" s="10"/>
    </row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</sheetData>
  <sheetProtection sheet="1" objects="1" scenarios="1"/>
  <mergeCells count="96">
    <mergeCell ref="A6:A27"/>
    <mergeCell ref="B6:C6"/>
    <mergeCell ref="B7:C7"/>
    <mergeCell ref="B8:C8"/>
    <mergeCell ref="B9:C9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F1:G1"/>
    <mergeCell ref="A2:G3"/>
    <mergeCell ref="B4:C4"/>
    <mergeCell ref="E4:G4"/>
    <mergeCell ref="B5:C5"/>
    <mergeCell ref="B20:C20"/>
    <mergeCell ref="B22:C22"/>
    <mergeCell ref="B23:C23"/>
    <mergeCell ref="B24:C24"/>
    <mergeCell ref="B26:C26"/>
    <mergeCell ref="B27:C27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4:C44"/>
    <mergeCell ref="B45:C45"/>
    <mergeCell ref="A46:A64"/>
    <mergeCell ref="B46:C46"/>
    <mergeCell ref="B47:C47"/>
    <mergeCell ref="B48:C48"/>
    <mergeCell ref="B49:C49"/>
    <mergeCell ref="B50:C50"/>
    <mergeCell ref="B51:C51"/>
    <mergeCell ref="B52:C52"/>
    <mergeCell ref="A28:A45"/>
    <mergeCell ref="B28:C28"/>
    <mergeCell ref="B29:C29"/>
    <mergeCell ref="B30:C30"/>
    <mergeCell ref="B31:C31"/>
    <mergeCell ref="B64:C64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A65:A92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85:C85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92:C92"/>
    <mergeCell ref="B93:C93"/>
    <mergeCell ref="B86:C86"/>
    <mergeCell ref="B87:C87"/>
    <mergeCell ref="B88:C88"/>
    <mergeCell ref="B89:C89"/>
    <mergeCell ref="B90:C90"/>
    <mergeCell ref="B91:C91"/>
  </mergeCells>
  <phoneticPr fontId="2"/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>
    <oddFooter>&amp;C&amp;P/&amp;N</oddFooter>
  </headerFooter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opLeftCell="A70" zoomScale="130" zoomScaleNormal="130" zoomScaleSheetLayoutView="130" workbookViewId="0">
      <selection activeCell="B58" sqref="B58:G58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71" t="s">
        <v>101</v>
      </c>
      <c r="G1" s="72"/>
      <c r="H1" s="2"/>
    </row>
    <row r="2" spans="1:8" ht="13.5" customHeight="1" x14ac:dyDescent="0.15">
      <c r="A2" s="73" t="s">
        <v>0</v>
      </c>
      <c r="B2" s="73"/>
      <c r="C2" s="73"/>
      <c r="D2" s="73"/>
      <c r="E2" s="73"/>
      <c r="F2" s="73"/>
      <c r="G2" s="73"/>
      <c r="H2" s="3"/>
    </row>
    <row r="3" spans="1:8" ht="13.5" customHeight="1" x14ac:dyDescent="0.2">
      <c r="A3" s="73"/>
      <c r="B3" s="73"/>
      <c r="C3" s="73"/>
      <c r="D3" s="73"/>
      <c r="E3" s="73"/>
      <c r="F3" s="73"/>
      <c r="G3" s="73"/>
      <c r="H3" s="4"/>
    </row>
    <row r="4" spans="1:8" ht="16.5" customHeight="1" x14ac:dyDescent="0.15">
      <c r="B4" s="74"/>
      <c r="C4" s="74"/>
      <c r="D4" s="5"/>
      <c r="E4" s="75" t="s">
        <v>99</v>
      </c>
      <c r="F4" s="75"/>
      <c r="G4" s="75"/>
    </row>
    <row r="5" spans="1:8" ht="15" customHeight="1" x14ac:dyDescent="0.15">
      <c r="A5" s="6"/>
      <c r="B5" s="76" t="s">
        <v>1</v>
      </c>
      <c r="C5" s="76"/>
      <c r="D5" s="28" t="s">
        <v>2</v>
      </c>
      <c r="E5" s="28" t="s">
        <v>3</v>
      </c>
      <c r="F5" s="28" t="s">
        <v>4</v>
      </c>
      <c r="G5" s="28" t="s">
        <v>5</v>
      </c>
    </row>
    <row r="6" spans="1:8" ht="15" customHeight="1" x14ac:dyDescent="0.15">
      <c r="A6" s="77" t="s">
        <v>6</v>
      </c>
      <c r="B6" s="58" t="s">
        <v>7</v>
      </c>
      <c r="C6" s="59"/>
      <c r="D6" s="8">
        <f>477-D25</f>
        <v>423</v>
      </c>
      <c r="E6" s="9">
        <f>669-E25</f>
        <v>582</v>
      </c>
      <c r="F6" s="9">
        <v>579</v>
      </c>
      <c r="G6" s="8">
        <f>SUM(E6:F6)</f>
        <v>1161</v>
      </c>
    </row>
    <row r="7" spans="1:8" ht="15" customHeight="1" x14ac:dyDescent="0.15">
      <c r="A7" s="65"/>
      <c r="B7" s="58" t="s">
        <v>8</v>
      </c>
      <c r="C7" s="59"/>
      <c r="D7" s="9">
        <v>140</v>
      </c>
      <c r="E7" s="9">
        <v>180</v>
      </c>
      <c r="F7" s="9">
        <v>189</v>
      </c>
      <c r="G7" s="8">
        <f t="shared" ref="G7:G26" si="0">SUM(E7:F7)</f>
        <v>369</v>
      </c>
    </row>
    <row r="8" spans="1:8" ht="15" customHeight="1" x14ac:dyDescent="0.15">
      <c r="A8" s="65"/>
      <c r="B8" s="58" t="s">
        <v>9</v>
      </c>
      <c r="C8" s="59"/>
      <c r="D8" s="9">
        <v>93</v>
      </c>
      <c r="E8" s="9">
        <v>121</v>
      </c>
      <c r="F8" s="9">
        <v>114</v>
      </c>
      <c r="G8" s="8">
        <f t="shared" si="0"/>
        <v>235</v>
      </c>
    </row>
    <row r="9" spans="1:8" ht="15" customHeight="1" x14ac:dyDescent="0.15">
      <c r="A9" s="65"/>
      <c r="B9" s="58" t="s">
        <v>10</v>
      </c>
      <c r="C9" s="59"/>
      <c r="D9" s="9">
        <v>326</v>
      </c>
      <c r="E9" s="9">
        <v>410</v>
      </c>
      <c r="F9" s="9">
        <v>450</v>
      </c>
      <c r="G9" s="8">
        <f t="shared" si="0"/>
        <v>860</v>
      </c>
    </row>
    <row r="10" spans="1:8" ht="15" customHeight="1" x14ac:dyDescent="0.15">
      <c r="A10" s="65"/>
      <c r="B10" s="58" t="s">
        <v>11</v>
      </c>
      <c r="C10" s="59"/>
      <c r="D10" s="9">
        <v>90</v>
      </c>
      <c r="E10" s="9">
        <v>115</v>
      </c>
      <c r="F10" s="9">
        <v>114</v>
      </c>
      <c r="G10" s="8">
        <f t="shared" si="0"/>
        <v>229</v>
      </c>
    </row>
    <row r="11" spans="1:8" ht="15" customHeight="1" x14ac:dyDescent="0.15">
      <c r="A11" s="65"/>
      <c r="B11" s="58" t="s">
        <v>12</v>
      </c>
      <c r="C11" s="59"/>
      <c r="D11" s="9">
        <v>78</v>
      </c>
      <c r="E11" s="9">
        <v>106</v>
      </c>
      <c r="F11" s="9">
        <v>91</v>
      </c>
      <c r="G11" s="8">
        <f t="shared" si="0"/>
        <v>197</v>
      </c>
    </row>
    <row r="12" spans="1:8" ht="15" customHeight="1" x14ac:dyDescent="0.15">
      <c r="A12" s="65"/>
      <c r="B12" s="58" t="s">
        <v>13</v>
      </c>
      <c r="C12" s="59"/>
      <c r="D12" s="9">
        <v>80</v>
      </c>
      <c r="E12" s="9">
        <v>113</v>
      </c>
      <c r="F12" s="9">
        <v>115</v>
      </c>
      <c r="G12" s="8">
        <f t="shared" si="0"/>
        <v>228</v>
      </c>
    </row>
    <row r="13" spans="1:8" ht="15" customHeight="1" x14ac:dyDescent="0.15">
      <c r="A13" s="65"/>
      <c r="B13" s="58" t="s">
        <v>14</v>
      </c>
      <c r="C13" s="59"/>
      <c r="D13" s="9">
        <v>338</v>
      </c>
      <c r="E13" s="9">
        <v>476</v>
      </c>
      <c r="F13" s="9">
        <v>482</v>
      </c>
      <c r="G13" s="8">
        <f t="shared" si="0"/>
        <v>958</v>
      </c>
    </row>
    <row r="14" spans="1:8" ht="15" customHeight="1" x14ac:dyDescent="0.15">
      <c r="A14" s="65"/>
      <c r="B14" s="58" t="s">
        <v>15</v>
      </c>
      <c r="C14" s="59"/>
      <c r="D14" s="9">
        <v>180</v>
      </c>
      <c r="E14" s="9">
        <v>278</v>
      </c>
      <c r="F14" s="9">
        <v>249</v>
      </c>
      <c r="G14" s="8">
        <f t="shared" si="0"/>
        <v>527</v>
      </c>
    </row>
    <row r="15" spans="1:8" ht="15" customHeight="1" x14ac:dyDescent="0.15">
      <c r="A15" s="65"/>
      <c r="B15" s="58" t="s">
        <v>16</v>
      </c>
      <c r="C15" s="59"/>
      <c r="D15" s="9">
        <v>225</v>
      </c>
      <c r="E15" s="9">
        <v>308</v>
      </c>
      <c r="F15" s="9">
        <v>286</v>
      </c>
      <c r="G15" s="8">
        <f t="shared" si="0"/>
        <v>594</v>
      </c>
    </row>
    <row r="16" spans="1:8" ht="15" customHeight="1" x14ac:dyDescent="0.15">
      <c r="A16" s="65"/>
      <c r="B16" s="58" t="s">
        <v>17</v>
      </c>
      <c r="C16" s="59"/>
      <c r="D16" s="9">
        <v>154</v>
      </c>
      <c r="E16" s="9">
        <v>238</v>
      </c>
      <c r="F16" s="9">
        <v>219</v>
      </c>
      <c r="G16" s="8">
        <f t="shared" si="0"/>
        <v>457</v>
      </c>
    </row>
    <row r="17" spans="1:8" ht="15" customHeight="1" x14ac:dyDescent="0.15">
      <c r="A17" s="65"/>
      <c r="B17" s="58" t="s">
        <v>18</v>
      </c>
      <c r="C17" s="59"/>
      <c r="D17" s="9">
        <v>159</v>
      </c>
      <c r="E17" s="9">
        <v>205</v>
      </c>
      <c r="F17" s="9">
        <v>243</v>
      </c>
      <c r="G17" s="8">
        <f t="shared" si="0"/>
        <v>448</v>
      </c>
    </row>
    <row r="18" spans="1:8" ht="15" customHeight="1" x14ac:dyDescent="0.15">
      <c r="A18" s="65"/>
      <c r="B18" s="58" t="s">
        <v>19</v>
      </c>
      <c r="C18" s="59"/>
      <c r="D18" s="9">
        <v>248</v>
      </c>
      <c r="E18" s="9">
        <v>301</v>
      </c>
      <c r="F18" s="9">
        <v>281</v>
      </c>
      <c r="G18" s="8">
        <f t="shared" si="0"/>
        <v>582</v>
      </c>
    </row>
    <row r="19" spans="1:8" ht="15" customHeight="1" x14ac:dyDescent="0.15">
      <c r="A19" s="65"/>
      <c r="B19" s="58" t="s">
        <v>20</v>
      </c>
      <c r="C19" s="59"/>
      <c r="D19" s="9">
        <v>187</v>
      </c>
      <c r="E19" s="9">
        <v>267</v>
      </c>
      <c r="F19" s="9">
        <v>255</v>
      </c>
      <c r="G19" s="8">
        <f t="shared" si="0"/>
        <v>522</v>
      </c>
    </row>
    <row r="20" spans="1:8" ht="15" customHeight="1" x14ac:dyDescent="0.15">
      <c r="A20" s="65"/>
      <c r="B20" s="58" t="s">
        <v>21</v>
      </c>
      <c r="C20" s="59"/>
      <c r="D20" s="8">
        <f>200-D26</f>
        <v>91</v>
      </c>
      <c r="E20" s="8">
        <f>158-E26</f>
        <v>124</v>
      </c>
      <c r="F20" s="8">
        <f>197-F26</f>
        <v>122</v>
      </c>
      <c r="G20" s="8">
        <f t="shared" si="0"/>
        <v>246</v>
      </c>
    </row>
    <row r="21" spans="1:8" ht="15" customHeight="1" x14ac:dyDescent="0.15">
      <c r="A21" s="65"/>
      <c r="B21" s="58" t="s">
        <v>22</v>
      </c>
      <c r="C21" s="59"/>
      <c r="D21" s="9">
        <v>521</v>
      </c>
      <c r="E21" s="9">
        <v>815</v>
      </c>
      <c r="F21" s="9">
        <v>802</v>
      </c>
      <c r="G21" s="8">
        <f t="shared" si="0"/>
        <v>1617</v>
      </c>
    </row>
    <row r="22" spans="1:8" ht="15" customHeight="1" x14ac:dyDescent="0.15">
      <c r="A22" s="65"/>
      <c r="B22" s="58" t="s">
        <v>23</v>
      </c>
      <c r="C22" s="59"/>
      <c r="D22" s="9">
        <v>362</v>
      </c>
      <c r="E22" s="9">
        <v>533</v>
      </c>
      <c r="F22" s="9">
        <v>573</v>
      </c>
      <c r="G22" s="8">
        <f t="shared" si="0"/>
        <v>1106</v>
      </c>
    </row>
    <row r="23" spans="1:8" ht="15" customHeight="1" x14ac:dyDescent="0.15">
      <c r="A23" s="65"/>
      <c r="B23" s="58" t="s">
        <v>24</v>
      </c>
      <c r="C23" s="59"/>
      <c r="D23" s="9">
        <v>407</v>
      </c>
      <c r="E23" s="9">
        <v>573</v>
      </c>
      <c r="F23" s="9">
        <v>513</v>
      </c>
      <c r="G23" s="8">
        <f t="shared" si="0"/>
        <v>1086</v>
      </c>
    </row>
    <row r="24" spans="1:8" ht="15" customHeight="1" x14ac:dyDescent="0.15">
      <c r="A24" s="65"/>
      <c r="B24" s="58" t="s">
        <v>25</v>
      </c>
      <c r="C24" s="59"/>
      <c r="D24" s="9">
        <v>46</v>
      </c>
      <c r="E24" s="9">
        <v>59</v>
      </c>
      <c r="F24" s="9">
        <v>68</v>
      </c>
      <c r="G24" s="8">
        <f t="shared" si="0"/>
        <v>127</v>
      </c>
      <c r="H24" s="10"/>
    </row>
    <row r="25" spans="1:8" ht="15" customHeight="1" x14ac:dyDescent="0.15">
      <c r="A25" s="65"/>
      <c r="B25" s="26" t="s">
        <v>26</v>
      </c>
      <c r="C25" s="27"/>
      <c r="D25" s="13">
        <v>54</v>
      </c>
      <c r="E25" s="14">
        <v>87</v>
      </c>
      <c r="F25" s="14">
        <v>111</v>
      </c>
      <c r="G25" s="8">
        <f t="shared" si="0"/>
        <v>198</v>
      </c>
      <c r="H25" s="10"/>
    </row>
    <row r="26" spans="1:8" ht="15" customHeight="1" x14ac:dyDescent="0.15">
      <c r="A26" s="65"/>
      <c r="B26" s="58" t="s">
        <v>27</v>
      </c>
      <c r="C26" s="59"/>
      <c r="D26" s="13">
        <v>109</v>
      </c>
      <c r="E26" s="13">
        <v>34</v>
      </c>
      <c r="F26" s="13">
        <v>75</v>
      </c>
      <c r="G26" s="13">
        <f t="shared" si="0"/>
        <v>109</v>
      </c>
      <c r="H26" s="10"/>
    </row>
    <row r="27" spans="1:8" ht="15" customHeight="1" thickBot="1" x14ac:dyDescent="0.2">
      <c r="A27" s="65"/>
      <c r="B27" s="70" t="s">
        <v>28</v>
      </c>
      <c r="C27" s="70"/>
      <c r="D27" s="15">
        <f>SUM(D6:D26)</f>
        <v>4311</v>
      </c>
      <c r="E27" s="15">
        <f>SUM(E6:E26)</f>
        <v>5925</v>
      </c>
      <c r="F27" s="15">
        <f>SUM(F6:F26)</f>
        <v>5931</v>
      </c>
      <c r="G27" s="15">
        <f>SUM(G6:G26)</f>
        <v>11856</v>
      </c>
    </row>
    <row r="28" spans="1:8" ht="15" customHeight="1" thickTop="1" x14ac:dyDescent="0.15">
      <c r="A28" s="64" t="s">
        <v>29</v>
      </c>
      <c r="B28" s="67" t="s">
        <v>30</v>
      </c>
      <c r="C28" s="68"/>
      <c r="D28" s="17">
        <v>269</v>
      </c>
      <c r="E28" s="17">
        <v>404</v>
      </c>
      <c r="F28" s="17">
        <v>355</v>
      </c>
      <c r="G28" s="16">
        <f>SUM(E28:F28)</f>
        <v>759</v>
      </c>
    </row>
    <row r="29" spans="1:8" ht="15" customHeight="1" x14ac:dyDescent="0.15">
      <c r="A29" s="65"/>
      <c r="B29" s="58" t="s">
        <v>31</v>
      </c>
      <c r="C29" s="59"/>
      <c r="D29" s="9">
        <v>103</v>
      </c>
      <c r="E29" s="9">
        <v>139</v>
      </c>
      <c r="F29" s="9">
        <v>127</v>
      </c>
      <c r="G29" s="8">
        <f>SUM(E29:F29)</f>
        <v>266</v>
      </c>
    </row>
    <row r="30" spans="1:8" ht="15" customHeight="1" x14ac:dyDescent="0.15">
      <c r="A30" s="65"/>
      <c r="B30" s="58" t="s">
        <v>32</v>
      </c>
      <c r="C30" s="59"/>
      <c r="D30" s="9">
        <v>76</v>
      </c>
      <c r="E30" s="9">
        <v>108</v>
      </c>
      <c r="F30" s="9">
        <v>95</v>
      </c>
      <c r="G30" s="8">
        <f t="shared" ref="G30:G44" si="1">SUM(E30:F30)</f>
        <v>203</v>
      </c>
    </row>
    <row r="31" spans="1:8" ht="15" customHeight="1" x14ac:dyDescent="0.15">
      <c r="A31" s="65"/>
      <c r="B31" s="58" t="s">
        <v>33</v>
      </c>
      <c r="C31" s="59"/>
      <c r="D31" s="9">
        <v>226</v>
      </c>
      <c r="E31" s="9">
        <v>334</v>
      </c>
      <c r="F31" s="9">
        <v>280</v>
      </c>
      <c r="G31" s="8">
        <f t="shared" si="1"/>
        <v>614</v>
      </c>
    </row>
    <row r="32" spans="1:8" ht="15" customHeight="1" x14ac:dyDescent="0.15">
      <c r="A32" s="65"/>
      <c r="B32" s="58" t="s">
        <v>34</v>
      </c>
      <c r="C32" s="59"/>
      <c r="D32" s="9">
        <v>54</v>
      </c>
      <c r="E32" s="9">
        <v>63</v>
      </c>
      <c r="F32" s="9">
        <v>57</v>
      </c>
      <c r="G32" s="8">
        <f t="shared" si="1"/>
        <v>120</v>
      </c>
    </row>
    <row r="33" spans="1:7" ht="15" customHeight="1" x14ac:dyDescent="0.15">
      <c r="A33" s="65"/>
      <c r="B33" s="58" t="s">
        <v>35</v>
      </c>
      <c r="C33" s="59"/>
      <c r="D33" s="9">
        <v>140</v>
      </c>
      <c r="E33" s="9">
        <v>187</v>
      </c>
      <c r="F33" s="9">
        <v>179</v>
      </c>
      <c r="G33" s="8">
        <f t="shared" si="1"/>
        <v>366</v>
      </c>
    </row>
    <row r="34" spans="1:7" ht="15" customHeight="1" x14ac:dyDescent="0.15">
      <c r="A34" s="65"/>
      <c r="B34" s="58" t="s">
        <v>36</v>
      </c>
      <c r="C34" s="59"/>
      <c r="D34" s="9">
        <v>220</v>
      </c>
      <c r="E34" s="9">
        <v>302</v>
      </c>
      <c r="F34" s="9">
        <v>280</v>
      </c>
      <c r="G34" s="8">
        <f t="shared" si="1"/>
        <v>582</v>
      </c>
    </row>
    <row r="35" spans="1:7" ht="15" customHeight="1" x14ac:dyDescent="0.15">
      <c r="A35" s="65"/>
      <c r="B35" s="58" t="s">
        <v>37</v>
      </c>
      <c r="C35" s="59"/>
      <c r="D35" s="9">
        <v>252</v>
      </c>
      <c r="E35" s="9">
        <v>353</v>
      </c>
      <c r="F35" s="9">
        <v>333</v>
      </c>
      <c r="G35" s="8">
        <f t="shared" si="1"/>
        <v>686</v>
      </c>
    </row>
    <row r="36" spans="1:7" ht="15" customHeight="1" x14ac:dyDescent="0.15">
      <c r="A36" s="65"/>
      <c r="B36" s="58" t="s">
        <v>38</v>
      </c>
      <c r="C36" s="59"/>
      <c r="D36" s="9">
        <v>183</v>
      </c>
      <c r="E36" s="9">
        <v>232</v>
      </c>
      <c r="F36" s="9">
        <v>246</v>
      </c>
      <c r="G36" s="8">
        <f t="shared" si="1"/>
        <v>478</v>
      </c>
    </row>
    <row r="37" spans="1:7" ht="15" customHeight="1" x14ac:dyDescent="0.15">
      <c r="A37" s="65"/>
      <c r="B37" s="58" t="s">
        <v>39</v>
      </c>
      <c r="C37" s="59"/>
      <c r="D37" s="9">
        <v>173</v>
      </c>
      <c r="E37" s="9">
        <v>261</v>
      </c>
      <c r="F37" s="9">
        <v>255</v>
      </c>
      <c r="G37" s="8">
        <f t="shared" si="1"/>
        <v>516</v>
      </c>
    </row>
    <row r="38" spans="1:7" ht="15" customHeight="1" x14ac:dyDescent="0.15">
      <c r="A38" s="65"/>
      <c r="B38" s="58" t="s">
        <v>40</v>
      </c>
      <c r="C38" s="59"/>
      <c r="D38" s="9">
        <v>140</v>
      </c>
      <c r="E38" s="9">
        <v>136</v>
      </c>
      <c r="F38" s="9">
        <v>123</v>
      </c>
      <c r="G38" s="8">
        <f t="shared" si="1"/>
        <v>259</v>
      </c>
    </row>
    <row r="39" spans="1:7" ht="15" customHeight="1" x14ac:dyDescent="0.15">
      <c r="A39" s="65"/>
      <c r="B39" s="58" t="s">
        <v>41</v>
      </c>
      <c r="C39" s="59"/>
      <c r="D39" s="9">
        <v>33</v>
      </c>
      <c r="E39" s="9">
        <v>37</v>
      </c>
      <c r="F39" s="9">
        <v>18</v>
      </c>
      <c r="G39" s="8">
        <f t="shared" si="1"/>
        <v>55</v>
      </c>
    </row>
    <row r="40" spans="1:7" ht="15" customHeight="1" x14ac:dyDescent="0.15">
      <c r="A40" s="65"/>
      <c r="B40" s="58" t="s">
        <v>42</v>
      </c>
      <c r="C40" s="59"/>
      <c r="D40" s="9">
        <v>28</v>
      </c>
      <c r="E40" s="9">
        <v>26</v>
      </c>
      <c r="F40" s="9">
        <v>2</v>
      </c>
      <c r="G40" s="8">
        <f t="shared" si="1"/>
        <v>28</v>
      </c>
    </row>
    <row r="41" spans="1:7" ht="15" customHeight="1" x14ac:dyDescent="0.15">
      <c r="A41" s="65"/>
      <c r="B41" s="58" t="s">
        <v>43</v>
      </c>
      <c r="C41" s="59"/>
      <c r="D41" s="9">
        <v>0</v>
      </c>
      <c r="E41" s="9">
        <v>0</v>
      </c>
      <c r="F41" s="9">
        <v>0</v>
      </c>
      <c r="G41" s="8">
        <f t="shared" si="1"/>
        <v>0</v>
      </c>
    </row>
    <row r="42" spans="1:7" ht="15" customHeight="1" x14ac:dyDescent="0.15">
      <c r="A42" s="65"/>
      <c r="B42" s="58" t="s">
        <v>44</v>
      </c>
      <c r="C42" s="59"/>
      <c r="D42" s="9">
        <v>70</v>
      </c>
      <c r="E42" s="9">
        <v>19</v>
      </c>
      <c r="F42" s="9">
        <v>51</v>
      </c>
      <c r="G42" s="8">
        <f t="shared" si="1"/>
        <v>70</v>
      </c>
    </row>
    <row r="43" spans="1:7" ht="15" customHeight="1" x14ac:dyDescent="0.15">
      <c r="A43" s="65"/>
      <c r="B43" s="58" t="s">
        <v>45</v>
      </c>
      <c r="C43" s="59"/>
      <c r="D43" s="9">
        <v>53</v>
      </c>
      <c r="E43" s="9">
        <v>88</v>
      </c>
      <c r="F43" s="9">
        <v>94</v>
      </c>
      <c r="G43" s="8">
        <f t="shared" si="1"/>
        <v>182</v>
      </c>
    </row>
    <row r="44" spans="1:7" ht="15" customHeight="1" x14ac:dyDescent="0.15">
      <c r="A44" s="65"/>
      <c r="B44" s="58" t="s">
        <v>102</v>
      </c>
      <c r="C44" s="59"/>
      <c r="D44" s="9">
        <v>51</v>
      </c>
      <c r="E44" s="9">
        <v>75</v>
      </c>
      <c r="F44" s="9">
        <v>66</v>
      </c>
      <c r="G44" s="8">
        <f t="shared" si="1"/>
        <v>141</v>
      </c>
    </row>
    <row r="45" spans="1:7" ht="15" customHeight="1" thickBot="1" x14ac:dyDescent="0.2">
      <c r="A45" s="66"/>
      <c r="B45" s="60" t="s">
        <v>47</v>
      </c>
      <c r="C45" s="60"/>
      <c r="D45" s="18">
        <f>SUM(D28:D44)</f>
        <v>2071</v>
      </c>
      <c r="E45" s="18">
        <f>SUM(E28:E44)</f>
        <v>2764</v>
      </c>
      <c r="F45" s="18">
        <f>SUM(F28:F44)</f>
        <v>2561</v>
      </c>
      <c r="G45" s="18">
        <f>SUM(G28:G44)</f>
        <v>5325</v>
      </c>
    </row>
    <row r="46" spans="1:7" ht="15" customHeight="1" thickTop="1" x14ac:dyDescent="0.15">
      <c r="A46" s="64" t="s">
        <v>48</v>
      </c>
      <c r="B46" s="69" t="s">
        <v>49</v>
      </c>
      <c r="C46" s="69"/>
      <c r="D46" s="17">
        <v>1082</v>
      </c>
      <c r="E46" s="17">
        <v>1575</v>
      </c>
      <c r="F46" s="17">
        <v>1542</v>
      </c>
      <c r="G46" s="16">
        <f>SUM(E46:F46)</f>
        <v>3117</v>
      </c>
    </row>
    <row r="47" spans="1:7" ht="15" customHeight="1" x14ac:dyDescent="0.15">
      <c r="A47" s="65"/>
      <c r="B47" s="63" t="s">
        <v>50</v>
      </c>
      <c r="C47" s="63"/>
      <c r="D47" s="8">
        <f>186-D63</f>
        <v>116</v>
      </c>
      <c r="E47" s="8">
        <f>156-E63</f>
        <v>145</v>
      </c>
      <c r="F47" s="8">
        <f>205-F63</f>
        <v>146</v>
      </c>
      <c r="G47" s="8">
        <f>SUM(E47:F47)</f>
        <v>291</v>
      </c>
    </row>
    <row r="48" spans="1:7" ht="15" customHeight="1" x14ac:dyDescent="0.15">
      <c r="A48" s="65"/>
      <c r="B48" s="63" t="s">
        <v>51</v>
      </c>
      <c r="C48" s="63"/>
      <c r="D48" s="9">
        <v>323</v>
      </c>
      <c r="E48" s="9">
        <v>449</v>
      </c>
      <c r="F48" s="9">
        <v>429</v>
      </c>
      <c r="G48" s="8">
        <f t="shared" ref="G48:G62" si="2">SUM(E48:F48)</f>
        <v>878</v>
      </c>
    </row>
    <row r="49" spans="1:7" ht="15" customHeight="1" x14ac:dyDescent="0.15">
      <c r="A49" s="65"/>
      <c r="B49" s="63" t="s">
        <v>52</v>
      </c>
      <c r="C49" s="63"/>
      <c r="D49" s="9">
        <v>175</v>
      </c>
      <c r="E49" s="9">
        <v>265</v>
      </c>
      <c r="F49" s="9">
        <v>255</v>
      </c>
      <c r="G49" s="8">
        <f t="shared" si="2"/>
        <v>520</v>
      </c>
    </row>
    <row r="50" spans="1:7" ht="15" customHeight="1" x14ac:dyDescent="0.15">
      <c r="A50" s="65"/>
      <c r="B50" s="63" t="s">
        <v>53</v>
      </c>
      <c r="C50" s="63"/>
      <c r="D50" s="9">
        <v>222</v>
      </c>
      <c r="E50" s="9">
        <v>303</v>
      </c>
      <c r="F50" s="9">
        <v>324</v>
      </c>
      <c r="G50" s="8">
        <f t="shared" si="2"/>
        <v>627</v>
      </c>
    </row>
    <row r="51" spans="1:7" ht="15" customHeight="1" x14ac:dyDescent="0.15">
      <c r="A51" s="65"/>
      <c r="B51" s="63" t="s">
        <v>54</v>
      </c>
      <c r="C51" s="63"/>
      <c r="D51" s="9">
        <v>316</v>
      </c>
      <c r="E51" s="9">
        <v>462</v>
      </c>
      <c r="F51" s="9">
        <v>426</v>
      </c>
      <c r="G51" s="8">
        <f t="shared" si="2"/>
        <v>888</v>
      </c>
    </row>
    <row r="52" spans="1:7" ht="15" customHeight="1" x14ac:dyDescent="0.15">
      <c r="A52" s="65"/>
      <c r="B52" s="63" t="s">
        <v>55</v>
      </c>
      <c r="C52" s="63"/>
      <c r="D52" s="9">
        <v>96</v>
      </c>
      <c r="E52" s="9">
        <v>133</v>
      </c>
      <c r="F52" s="9">
        <v>127</v>
      </c>
      <c r="G52" s="8">
        <f t="shared" si="2"/>
        <v>260</v>
      </c>
    </row>
    <row r="53" spans="1:7" ht="15" customHeight="1" x14ac:dyDescent="0.15">
      <c r="A53" s="65"/>
      <c r="B53" s="63" t="s">
        <v>56</v>
      </c>
      <c r="C53" s="63"/>
      <c r="D53" s="9">
        <v>133</v>
      </c>
      <c r="E53" s="9">
        <v>166</v>
      </c>
      <c r="F53" s="9">
        <v>182</v>
      </c>
      <c r="G53" s="8">
        <f t="shared" si="2"/>
        <v>348</v>
      </c>
    </row>
    <row r="54" spans="1:7" ht="15" customHeight="1" x14ac:dyDescent="0.15">
      <c r="A54" s="65"/>
      <c r="B54" s="63" t="s">
        <v>57</v>
      </c>
      <c r="C54" s="63"/>
      <c r="D54" s="9">
        <v>64</v>
      </c>
      <c r="E54" s="9">
        <v>95</v>
      </c>
      <c r="F54" s="9">
        <v>84</v>
      </c>
      <c r="G54" s="8">
        <f t="shared" si="2"/>
        <v>179</v>
      </c>
    </row>
    <row r="55" spans="1:7" ht="15" customHeight="1" x14ac:dyDescent="0.15">
      <c r="A55" s="65"/>
      <c r="B55" s="63" t="s">
        <v>58</v>
      </c>
      <c r="C55" s="63"/>
      <c r="D55" s="9">
        <v>145</v>
      </c>
      <c r="E55" s="9">
        <v>203</v>
      </c>
      <c r="F55" s="9">
        <v>180</v>
      </c>
      <c r="G55" s="8">
        <f t="shared" si="2"/>
        <v>383</v>
      </c>
    </row>
    <row r="56" spans="1:7" ht="15" customHeight="1" x14ac:dyDescent="0.15">
      <c r="A56" s="65"/>
      <c r="B56" s="63" t="s">
        <v>59</v>
      </c>
      <c r="C56" s="63"/>
      <c r="D56" s="9">
        <v>192</v>
      </c>
      <c r="E56" s="9">
        <v>258</v>
      </c>
      <c r="F56" s="9">
        <v>249</v>
      </c>
      <c r="G56" s="8">
        <f t="shared" si="2"/>
        <v>507</v>
      </c>
    </row>
    <row r="57" spans="1:7" ht="15" customHeight="1" x14ac:dyDescent="0.15">
      <c r="A57" s="65"/>
      <c r="B57" s="63" t="s">
        <v>60</v>
      </c>
      <c r="C57" s="63"/>
      <c r="D57" s="9">
        <v>504</v>
      </c>
      <c r="E57" s="9">
        <v>639</v>
      </c>
      <c r="F57" s="9">
        <v>648</v>
      </c>
      <c r="G57" s="8">
        <f t="shared" si="2"/>
        <v>1287</v>
      </c>
    </row>
    <row r="58" spans="1:7" ht="15" customHeight="1" x14ac:dyDescent="0.15">
      <c r="A58" s="65"/>
      <c r="B58" s="63" t="s">
        <v>61</v>
      </c>
      <c r="C58" s="63"/>
      <c r="D58" s="9">
        <v>315</v>
      </c>
      <c r="E58" s="9">
        <v>400</v>
      </c>
      <c r="F58" s="9">
        <v>371</v>
      </c>
      <c r="G58" s="8">
        <f t="shared" si="2"/>
        <v>771</v>
      </c>
    </row>
    <row r="59" spans="1:7" ht="15" customHeight="1" x14ac:dyDescent="0.15">
      <c r="A59" s="65"/>
      <c r="B59" s="63" t="s">
        <v>62</v>
      </c>
      <c r="C59" s="63"/>
      <c r="D59" s="9">
        <v>157</v>
      </c>
      <c r="E59" s="9">
        <v>222</v>
      </c>
      <c r="F59" s="9">
        <v>246</v>
      </c>
      <c r="G59" s="8">
        <f t="shared" si="2"/>
        <v>468</v>
      </c>
    </row>
    <row r="60" spans="1:7" ht="15" customHeight="1" x14ac:dyDescent="0.15">
      <c r="A60" s="65"/>
      <c r="B60" s="63" t="s">
        <v>63</v>
      </c>
      <c r="C60" s="63"/>
      <c r="D60" s="9">
        <v>94</v>
      </c>
      <c r="E60" s="9">
        <v>147</v>
      </c>
      <c r="F60" s="9">
        <v>154</v>
      </c>
      <c r="G60" s="8">
        <f t="shared" si="2"/>
        <v>301</v>
      </c>
    </row>
    <row r="61" spans="1:7" ht="15" customHeight="1" x14ac:dyDescent="0.15">
      <c r="A61" s="65"/>
      <c r="B61" s="63" t="s">
        <v>64</v>
      </c>
      <c r="C61" s="63"/>
      <c r="D61" s="9">
        <v>53</v>
      </c>
      <c r="E61" s="9">
        <v>109</v>
      </c>
      <c r="F61" s="9">
        <v>100</v>
      </c>
      <c r="G61" s="8">
        <f t="shared" si="2"/>
        <v>209</v>
      </c>
    </row>
    <row r="62" spans="1:7" ht="15" customHeight="1" x14ac:dyDescent="0.15">
      <c r="A62" s="65"/>
      <c r="B62" s="63" t="s">
        <v>65</v>
      </c>
      <c r="C62" s="63"/>
      <c r="D62" s="9">
        <v>73</v>
      </c>
      <c r="E62" s="9">
        <v>70</v>
      </c>
      <c r="F62" s="9">
        <v>3</v>
      </c>
      <c r="G62" s="8">
        <f t="shared" si="2"/>
        <v>73</v>
      </c>
    </row>
    <row r="63" spans="1:7" ht="15" customHeight="1" x14ac:dyDescent="0.15">
      <c r="A63" s="65"/>
      <c r="B63" s="63" t="s">
        <v>66</v>
      </c>
      <c r="C63" s="63"/>
      <c r="D63" s="8">
        <v>70</v>
      </c>
      <c r="E63" s="8">
        <v>11</v>
      </c>
      <c r="F63" s="8">
        <v>59</v>
      </c>
      <c r="G63" s="8">
        <f>SUM(E63:F63)</f>
        <v>70</v>
      </c>
    </row>
    <row r="64" spans="1:7" ht="15" customHeight="1" thickBot="1" x14ac:dyDescent="0.2">
      <c r="A64" s="66"/>
      <c r="B64" s="60" t="s">
        <v>67</v>
      </c>
      <c r="C64" s="60"/>
      <c r="D64" s="18">
        <f>SUM(D46:D63)</f>
        <v>4130</v>
      </c>
      <c r="E64" s="18">
        <f>SUM(E46:E63)</f>
        <v>5652</v>
      </c>
      <c r="F64" s="18">
        <f>SUM(F46:F63)</f>
        <v>5525</v>
      </c>
      <c r="G64" s="18">
        <f>SUM(G46:G63)</f>
        <v>11177</v>
      </c>
    </row>
    <row r="65" spans="1:7" ht="15" customHeight="1" thickTop="1" x14ac:dyDescent="0.15">
      <c r="A65" s="64" t="s">
        <v>68</v>
      </c>
      <c r="B65" s="67" t="s">
        <v>69</v>
      </c>
      <c r="C65" s="68"/>
      <c r="D65" s="17">
        <v>55</v>
      </c>
      <c r="E65" s="17">
        <v>74</v>
      </c>
      <c r="F65" s="17">
        <v>70</v>
      </c>
      <c r="G65" s="16">
        <f>SUM(E65:F65)</f>
        <v>144</v>
      </c>
    </row>
    <row r="66" spans="1:7" ht="15" customHeight="1" x14ac:dyDescent="0.15">
      <c r="A66" s="65"/>
      <c r="B66" s="58" t="s">
        <v>70</v>
      </c>
      <c r="C66" s="59"/>
      <c r="D66" s="9">
        <v>117</v>
      </c>
      <c r="E66" s="9">
        <v>163</v>
      </c>
      <c r="F66" s="9">
        <v>156</v>
      </c>
      <c r="G66" s="8">
        <f>SUM(E66:F66)</f>
        <v>319</v>
      </c>
    </row>
    <row r="67" spans="1:7" ht="15" customHeight="1" x14ac:dyDescent="0.15">
      <c r="A67" s="65"/>
      <c r="B67" s="58" t="s">
        <v>71</v>
      </c>
      <c r="C67" s="59"/>
      <c r="D67" s="9">
        <v>147</v>
      </c>
      <c r="E67" s="9">
        <v>222</v>
      </c>
      <c r="F67" s="9">
        <v>228</v>
      </c>
      <c r="G67" s="8">
        <f t="shared" ref="G67:G91" si="3">SUM(E67:F67)</f>
        <v>450</v>
      </c>
    </row>
    <row r="68" spans="1:7" ht="15" customHeight="1" x14ac:dyDescent="0.15">
      <c r="A68" s="65"/>
      <c r="B68" s="58" t="s">
        <v>72</v>
      </c>
      <c r="C68" s="59"/>
      <c r="D68" s="9">
        <v>187</v>
      </c>
      <c r="E68" s="9">
        <v>279</v>
      </c>
      <c r="F68" s="9">
        <v>247</v>
      </c>
      <c r="G68" s="8">
        <f t="shared" si="3"/>
        <v>526</v>
      </c>
    </row>
    <row r="69" spans="1:7" ht="15" customHeight="1" x14ac:dyDescent="0.15">
      <c r="A69" s="65"/>
      <c r="B69" s="58" t="s">
        <v>73</v>
      </c>
      <c r="C69" s="59"/>
      <c r="D69" s="9">
        <v>152</v>
      </c>
      <c r="E69" s="9">
        <v>229</v>
      </c>
      <c r="F69" s="9">
        <v>219</v>
      </c>
      <c r="G69" s="8">
        <f t="shared" si="3"/>
        <v>448</v>
      </c>
    </row>
    <row r="70" spans="1:7" ht="15" customHeight="1" x14ac:dyDescent="0.15">
      <c r="A70" s="65"/>
      <c r="B70" s="58" t="s">
        <v>74</v>
      </c>
      <c r="C70" s="59"/>
      <c r="D70" s="9">
        <v>115</v>
      </c>
      <c r="E70" s="9">
        <v>134</v>
      </c>
      <c r="F70" s="9">
        <v>129</v>
      </c>
      <c r="G70" s="8">
        <f t="shared" si="3"/>
        <v>263</v>
      </c>
    </row>
    <row r="71" spans="1:7" ht="15" customHeight="1" x14ac:dyDescent="0.15">
      <c r="A71" s="65"/>
      <c r="B71" s="58" t="s">
        <v>75</v>
      </c>
      <c r="C71" s="59"/>
      <c r="D71" s="9">
        <v>162</v>
      </c>
      <c r="E71" s="9">
        <v>249</v>
      </c>
      <c r="F71" s="9">
        <v>224</v>
      </c>
      <c r="G71" s="8">
        <f t="shared" si="3"/>
        <v>473</v>
      </c>
    </row>
    <row r="72" spans="1:7" ht="15" customHeight="1" x14ac:dyDescent="0.15">
      <c r="A72" s="65"/>
      <c r="B72" s="58" t="s">
        <v>76</v>
      </c>
      <c r="C72" s="59"/>
      <c r="D72" s="9">
        <v>188</v>
      </c>
      <c r="E72" s="9">
        <v>285</v>
      </c>
      <c r="F72" s="9">
        <v>300</v>
      </c>
      <c r="G72" s="8">
        <f t="shared" si="3"/>
        <v>585</v>
      </c>
    </row>
    <row r="73" spans="1:7" ht="15" customHeight="1" x14ac:dyDescent="0.15">
      <c r="A73" s="65"/>
      <c r="B73" s="58" t="s">
        <v>77</v>
      </c>
      <c r="C73" s="59"/>
      <c r="D73" s="9">
        <v>211</v>
      </c>
      <c r="E73" s="9">
        <v>334</v>
      </c>
      <c r="F73" s="9">
        <v>312</v>
      </c>
      <c r="G73" s="8">
        <f t="shared" si="3"/>
        <v>646</v>
      </c>
    </row>
    <row r="74" spans="1:7" ht="15" customHeight="1" x14ac:dyDescent="0.15">
      <c r="A74" s="65"/>
      <c r="B74" s="58" t="s">
        <v>78</v>
      </c>
      <c r="C74" s="59"/>
      <c r="D74" s="9">
        <v>233</v>
      </c>
      <c r="E74" s="9">
        <v>313</v>
      </c>
      <c r="F74" s="9">
        <v>343</v>
      </c>
      <c r="G74" s="8">
        <f t="shared" si="3"/>
        <v>656</v>
      </c>
    </row>
    <row r="75" spans="1:7" ht="15" customHeight="1" x14ac:dyDescent="0.15">
      <c r="A75" s="65"/>
      <c r="B75" s="58" t="s">
        <v>79</v>
      </c>
      <c r="C75" s="59"/>
      <c r="D75" s="9">
        <v>111</v>
      </c>
      <c r="E75" s="9">
        <v>187</v>
      </c>
      <c r="F75" s="9">
        <v>177</v>
      </c>
      <c r="G75" s="8">
        <f t="shared" si="3"/>
        <v>364</v>
      </c>
    </row>
    <row r="76" spans="1:7" ht="15" customHeight="1" x14ac:dyDescent="0.15">
      <c r="A76" s="65"/>
      <c r="B76" s="58" t="s">
        <v>80</v>
      </c>
      <c r="C76" s="59"/>
      <c r="D76" s="9">
        <v>60</v>
      </c>
      <c r="E76" s="9">
        <v>102</v>
      </c>
      <c r="F76" s="9">
        <v>88</v>
      </c>
      <c r="G76" s="8">
        <f t="shared" si="3"/>
        <v>190</v>
      </c>
    </row>
    <row r="77" spans="1:7" ht="15" customHeight="1" x14ac:dyDescent="0.15">
      <c r="A77" s="65"/>
      <c r="B77" s="58" t="s">
        <v>81</v>
      </c>
      <c r="C77" s="59"/>
      <c r="D77" s="9">
        <v>135</v>
      </c>
      <c r="E77" s="9">
        <v>199</v>
      </c>
      <c r="F77" s="9">
        <v>195</v>
      </c>
      <c r="G77" s="8">
        <f t="shared" si="3"/>
        <v>394</v>
      </c>
    </row>
    <row r="78" spans="1:7" ht="15" customHeight="1" x14ac:dyDescent="0.15">
      <c r="A78" s="65"/>
      <c r="B78" s="58" t="s">
        <v>82</v>
      </c>
      <c r="C78" s="59"/>
      <c r="D78" s="9">
        <v>343</v>
      </c>
      <c r="E78" s="9">
        <v>508</v>
      </c>
      <c r="F78" s="9">
        <v>520</v>
      </c>
      <c r="G78" s="8">
        <f t="shared" si="3"/>
        <v>1028</v>
      </c>
    </row>
    <row r="79" spans="1:7" ht="15" customHeight="1" x14ac:dyDescent="0.15">
      <c r="A79" s="65"/>
      <c r="B79" s="58" t="s">
        <v>83</v>
      </c>
      <c r="C79" s="59"/>
      <c r="D79" s="9">
        <v>699</v>
      </c>
      <c r="E79" s="9">
        <v>968</v>
      </c>
      <c r="F79" s="9">
        <v>997</v>
      </c>
      <c r="G79" s="8">
        <f t="shared" si="3"/>
        <v>1965</v>
      </c>
    </row>
    <row r="80" spans="1:7" ht="15" customHeight="1" x14ac:dyDescent="0.15">
      <c r="A80" s="65"/>
      <c r="B80" s="58" t="s">
        <v>84</v>
      </c>
      <c r="C80" s="59"/>
      <c r="D80" s="9">
        <v>239</v>
      </c>
      <c r="E80" s="9">
        <v>360</v>
      </c>
      <c r="F80" s="9">
        <v>360</v>
      </c>
      <c r="G80" s="8">
        <f t="shared" si="3"/>
        <v>720</v>
      </c>
    </row>
    <row r="81" spans="1:7" ht="15" customHeight="1" x14ac:dyDescent="0.15">
      <c r="A81" s="65"/>
      <c r="B81" s="58" t="s">
        <v>85</v>
      </c>
      <c r="C81" s="59"/>
      <c r="D81" s="9">
        <v>154</v>
      </c>
      <c r="E81" s="9">
        <v>208</v>
      </c>
      <c r="F81" s="9">
        <v>205</v>
      </c>
      <c r="G81" s="8">
        <f t="shared" si="3"/>
        <v>413</v>
      </c>
    </row>
    <row r="82" spans="1:7" ht="15" customHeight="1" x14ac:dyDescent="0.15">
      <c r="A82" s="65"/>
      <c r="B82" s="58" t="s">
        <v>86</v>
      </c>
      <c r="C82" s="59"/>
      <c r="D82" s="9">
        <v>285</v>
      </c>
      <c r="E82" s="9">
        <v>420</v>
      </c>
      <c r="F82" s="9">
        <v>395</v>
      </c>
      <c r="G82" s="8">
        <f t="shared" si="3"/>
        <v>815</v>
      </c>
    </row>
    <row r="83" spans="1:7" ht="15" customHeight="1" x14ac:dyDescent="0.15">
      <c r="A83" s="65"/>
      <c r="B83" s="58" t="s">
        <v>87</v>
      </c>
      <c r="C83" s="59"/>
      <c r="D83" s="9">
        <v>121</v>
      </c>
      <c r="E83" s="9">
        <v>186</v>
      </c>
      <c r="F83" s="9">
        <v>165</v>
      </c>
      <c r="G83" s="8">
        <f t="shared" si="3"/>
        <v>351</v>
      </c>
    </row>
    <row r="84" spans="1:7" ht="15" customHeight="1" x14ac:dyDescent="0.15">
      <c r="A84" s="65"/>
      <c r="B84" s="58" t="s">
        <v>88</v>
      </c>
      <c r="C84" s="59"/>
      <c r="D84" s="9">
        <v>82</v>
      </c>
      <c r="E84" s="9">
        <v>118</v>
      </c>
      <c r="F84" s="9">
        <v>117</v>
      </c>
      <c r="G84" s="8">
        <f t="shared" si="3"/>
        <v>235</v>
      </c>
    </row>
    <row r="85" spans="1:7" ht="15" customHeight="1" x14ac:dyDescent="0.15">
      <c r="A85" s="65"/>
      <c r="B85" s="58" t="s">
        <v>89</v>
      </c>
      <c r="C85" s="59"/>
      <c r="D85" s="9">
        <v>118</v>
      </c>
      <c r="E85" s="9">
        <v>172</v>
      </c>
      <c r="F85" s="9">
        <v>196</v>
      </c>
      <c r="G85" s="8">
        <f t="shared" si="3"/>
        <v>368</v>
      </c>
    </row>
    <row r="86" spans="1:7" ht="15" customHeight="1" x14ac:dyDescent="0.15">
      <c r="A86" s="65"/>
      <c r="B86" s="58" t="s">
        <v>90</v>
      </c>
      <c r="C86" s="59"/>
      <c r="D86" s="9">
        <v>67</v>
      </c>
      <c r="E86" s="9">
        <v>103</v>
      </c>
      <c r="F86" s="9">
        <v>114</v>
      </c>
      <c r="G86" s="8">
        <f t="shared" si="3"/>
        <v>217</v>
      </c>
    </row>
    <row r="87" spans="1:7" ht="15" customHeight="1" x14ac:dyDescent="0.15">
      <c r="A87" s="65"/>
      <c r="B87" s="58" t="s">
        <v>91</v>
      </c>
      <c r="C87" s="59"/>
      <c r="D87" s="9">
        <v>184</v>
      </c>
      <c r="E87" s="9">
        <v>356</v>
      </c>
      <c r="F87" s="9">
        <v>339</v>
      </c>
      <c r="G87" s="8">
        <f t="shared" si="3"/>
        <v>695</v>
      </c>
    </row>
    <row r="88" spans="1:7" ht="15" customHeight="1" x14ac:dyDescent="0.15">
      <c r="A88" s="65"/>
      <c r="B88" s="58" t="s">
        <v>92</v>
      </c>
      <c r="C88" s="59"/>
      <c r="D88" s="9">
        <v>126</v>
      </c>
      <c r="E88" s="9">
        <v>227</v>
      </c>
      <c r="F88" s="9">
        <v>237</v>
      </c>
      <c r="G88" s="8">
        <f t="shared" si="3"/>
        <v>464</v>
      </c>
    </row>
    <row r="89" spans="1:7" ht="15" customHeight="1" x14ac:dyDescent="0.15">
      <c r="A89" s="65"/>
      <c r="B89" s="58" t="s">
        <v>93</v>
      </c>
      <c r="C89" s="59"/>
      <c r="D89" s="9">
        <v>53</v>
      </c>
      <c r="E89" s="9">
        <v>22</v>
      </c>
      <c r="F89" s="9">
        <v>31</v>
      </c>
      <c r="G89" s="8">
        <f t="shared" si="3"/>
        <v>53</v>
      </c>
    </row>
    <row r="90" spans="1:7" ht="15" customHeight="1" x14ac:dyDescent="0.15">
      <c r="A90" s="65"/>
      <c r="B90" s="58" t="s">
        <v>94</v>
      </c>
      <c r="C90" s="59"/>
      <c r="D90" s="9">
        <v>106</v>
      </c>
      <c r="E90" s="9">
        <v>34</v>
      </c>
      <c r="F90" s="9">
        <v>72</v>
      </c>
      <c r="G90" s="8">
        <f t="shared" si="3"/>
        <v>106</v>
      </c>
    </row>
    <row r="91" spans="1:7" ht="15" customHeight="1" x14ac:dyDescent="0.15">
      <c r="A91" s="65"/>
      <c r="B91" s="58" t="s">
        <v>95</v>
      </c>
      <c r="C91" s="59"/>
      <c r="D91" s="9">
        <v>53</v>
      </c>
      <c r="E91" s="9">
        <v>31</v>
      </c>
      <c r="F91" s="9">
        <v>22</v>
      </c>
      <c r="G91" s="8">
        <f t="shared" si="3"/>
        <v>53</v>
      </c>
    </row>
    <row r="92" spans="1:7" ht="15" customHeight="1" thickBot="1" x14ac:dyDescent="0.2">
      <c r="A92" s="66"/>
      <c r="B92" s="60" t="s">
        <v>96</v>
      </c>
      <c r="C92" s="60"/>
      <c r="D92" s="18">
        <f>SUM(D65:D91)</f>
        <v>4503</v>
      </c>
      <c r="E92" s="18">
        <f>SUM(E65:E91)</f>
        <v>6483</v>
      </c>
      <c r="F92" s="18">
        <f>SUM(F65:F91)</f>
        <v>6458</v>
      </c>
      <c r="G92" s="18">
        <f>SUM(G65:G91)</f>
        <v>12941</v>
      </c>
    </row>
    <row r="93" spans="1:7" ht="15" customHeight="1" thickTop="1" thickBot="1" x14ac:dyDescent="0.2">
      <c r="A93" s="21"/>
      <c r="B93" s="61" t="s">
        <v>97</v>
      </c>
      <c r="C93" s="62"/>
      <c r="D93" s="22">
        <f>SUM(D6:D26,D28:D44,D46:D63,D65:D91)</f>
        <v>15015</v>
      </c>
      <c r="E93" s="22">
        <f>SUM(E6:E26,E28:E44,E46:E63,E65:E91)</f>
        <v>20824</v>
      </c>
      <c r="F93" s="22">
        <f>SUM(F6:F26,F28:F44,F46:F63,F65:F91)</f>
        <v>20475</v>
      </c>
      <c r="G93" s="22">
        <f>SUM(G6:G26,G28:G44,G46:G63,G65:G91)</f>
        <v>41299</v>
      </c>
    </row>
    <row r="94" spans="1:7" ht="15" customHeight="1" thickTop="1" x14ac:dyDescent="0.15">
      <c r="D94" s="10"/>
      <c r="E94" s="10"/>
      <c r="F94" s="10"/>
      <c r="G94" s="10"/>
    </row>
    <row r="95" spans="1:7" ht="15" customHeight="1" x14ac:dyDescent="0.15">
      <c r="D95" s="10"/>
      <c r="E95" s="10"/>
      <c r="F95" s="10"/>
      <c r="G95" s="10"/>
    </row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</sheetData>
  <sheetProtection sheet="1" objects="1" scenarios="1"/>
  <mergeCells count="96">
    <mergeCell ref="A6:A27"/>
    <mergeCell ref="B6:C6"/>
    <mergeCell ref="B7:C7"/>
    <mergeCell ref="B8:C8"/>
    <mergeCell ref="B9:C9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F1:G1"/>
    <mergeCell ref="A2:G3"/>
    <mergeCell ref="B4:C4"/>
    <mergeCell ref="E4:G4"/>
    <mergeCell ref="B5:C5"/>
    <mergeCell ref="B20:C20"/>
    <mergeCell ref="B22:C22"/>
    <mergeCell ref="B23:C23"/>
    <mergeCell ref="B24:C24"/>
    <mergeCell ref="B26:C26"/>
    <mergeCell ref="B27:C27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4:C44"/>
    <mergeCell ref="B45:C45"/>
    <mergeCell ref="A46:A64"/>
    <mergeCell ref="B46:C46"/>
    <mergeCell ref="B47:C47"/>
    <mergeCell ref="B48:C48"/>
    <mergeCell ref="B49:C49"/>
    <mergeCell ref="B50:C50"/>
    <mergeCell ref="B51:C51"/>
    <mergeCell ref="B52:C52"/>
    <mergeCell ref="A28:A45"/>
    <mergeCell ref="B28:C28"/>
    <mergeCell ref="B29:C29"/>
    <mergeCell ref="B30:C30"/>
    <mergeCell ref="B31:C31"/>
    <mergeCell ref="B64:C64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A65:A92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85:C85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92:C92"/>
    <mergeCell ref="B93:C93"/>
    <mergeCell ref="B86:C86"/>
    <mergeCell ref="B87:C87"/>
    <mergeCell ref="B88:C88"/>
    <mergeCell ref="B89:C89"/>
    <mergeCell ref="B90:C90"/>
    <mergeCell ref="B91:C91"/>
  </mergeCells>
  <phoneticPr fontId="2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>
    <oddFooter>&amp;C&amp;P/&amp;N</oddFooter>
  </headerFooter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opLeftCell="A79" zoomScale="130" zoomScaleNormal="130" zoomScaleSheetLayoutView="130" workbookViewId="0">
      <selection activeCell="G90" sqref="G90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71" t="s">
        <v>106</v>
      </c>
      <c r="G1" s="72"/>
      <c r="H1" s="2"/>
    </row>
    <row r="2" spans="1:8" ht="13.5" customHeight="1" x14ac:dyDescent="0.15">
      <c r="A2" s="73" t="s">
        <v>0</v>
      </c>
      <c r="B2" s="73"/>
      <c r="C2" s="73"/>
      <c r="D2" s="73"/>
      <c r="E2" s="73"/>
      <c r="F2" s="73"/>
      <c r="G2" s="73"/>
      <c r="H2" s="3"/>
    </row>
    <row r="3" spans="1:8" ht="13.5" customHeight="1" x14ac:dyDescent="0.2">
      <c r="A3" s="73"/>
      <c r="B3" s="73"/>
      <c r="C3" s="73"/>
      <c r="D3" s="73"/>
      <c r="E3" s="73"/>
      <c r="F3" s="73"/>
      <c r="G3" s="73"/>
      <c r="H3" s="4"/>
    </row>
    <row r="4" spans="1:8" ht="16.5" customHeight="1" x14ac:dyDescent="0.15">
      <c r="B4" s="74"/>
      <c r="C4" s="74"/>
      <c r="D4" s="5"/>
      <c r="E4" s="75" t="s">
        <v>99</v>
      </c>
      <c r="F4" s="75"/>
      <c r="G4" s="75"/>
    </row>
    <row r="5" spans="1:8" ht="15" customHeight="1" x14ac:dyDescent="0.15">
      <c r="A5" s="6"/>
      <c r="B5" s="76" t="s">
        <v>1</v>
      </c>
      <c r="C5" s="76"/>
      <c r="D5" s="31" t="s">
        <v>2</v>
      </c>
      <c r="E5" s="31" t="s">
        <v>3</v>
      </c>
      <c r="F5" s="31" t="s">
        <v>4</v>
      </c>
      <c r="G5" s="31" t="s">
        <v>5</v>
      </c>
    </row>
    <row r="6" spans="1:8" ht="15" customHeight="1" x14ac:dyDescent="0.15">
      <c r="A6" s="77" t="s">
        <v>6</v>
      </c>
      <c r="B6" s="58" t="s">
        <v>105</v>
      </c>
      <c r="C6" s="59"/>
      <c r="D6" s="8">
        <f>471-D24</f>
        <v>417</v>
      </c>
      <c r="E6" s="9">
        <f>662-E24</f>
        <v>574</v>
      </c>
      <c r="F6" s="9">
        <f>680-F24</f>
        <v>570</v>
      </c>
      <c r="G6" s="8">
        <f t="shared" ref="G6:G25" si="0">SUM(E6:F6)</f>
        <v>1144</v>
      </c>
    </row>
    <row r="7" spans="1:8" ht="15" customHeight="1" x14ac:dyDescent="0.15">
      <c r="A7" s="65"/>
      <c r="B7" s="58" t="s">
        <v>8</v>
      </c>
      <c r="C7" s="59"/>
      <c r="D7" s="9">
        <v>142</v>
      </c>
      <c r="E7" s="9">
        <v>184</v>
      </c>
      <c r="F7" s="9">
        <v>194</v>
      </c>
      <c r="G7" s="8">
        <f t="shared" si="0"/>
        <v>378</v>
      </c>
    </row>
    <row r="8" spans="1:8" ht="15" customHeight="1" x14ac:dyDescent="0.15">
      <c r="A8" s="65"/>
      <c r="B8" s="58" t="s">
        <v>9</v>
      </c>
      <c r="C8" s="59"/>
      <c r="D8" s="9">
        <v>92</v>
      </c>
      <c r="E8" s="9">
        <v>120</v>
      </c>
      <c r="F8" s="9">
        <v>113</v>
      </c>
      <c r="G8" s="8">
        <f t="shared" si="0"/>
        <v>233</v>
      </c>
    </row>
    <row r="9" spans="1:8" ht="15" customHeight="1" x14ac:dyDescent="0.15">
      <c r="A9" s="65"/>
      <c r="B9" s="58" t="s">
        <v>10</v>
      </c>
      <c r="C9" s="59"/>
      <c r="D9" s="9">
        <v>325</v>
      </c>
      <c r="E9" s="9">
        <v>411</v>
      </c>
      <c r="F9" s="9">
        <v>452</v>
      </c>
      <c r="G9" s="8">
        <f t="shared" si="0"/>
        <v>863</v>
      </c>
    </row>
    <row r="10" spans="1:8" ht="15" customHeight="1" x14ac:dyDescent="0.15">
      <c r="A10" s="65"/>
      <c r="B10" s="58" t="s">
        <v>11</v>
      </c>
      <c r="C10" s="59"/>
      <c r="D10" s="9">
        <v>89</v>
      </c>
      <c r="E10" s="9">
        <v>114</v>
      </c>
      <c r="F10" s="9">
        <v>111</v>
      </c>
      <c r="G10" s="8">
        <f t="shared" si="0"/>
        <v>225</v>
      </c>
    </row>
    <row r="11" spans="1:8" ht="15" customHeight="1" x14ac:dyDescent="0.15">
      <c r="A11" s="65"/>
      <c r="B11" s="58" t="s">
        <v>12</v>
      </c>
      <c r="C11" s="59"/>
      <c r="D11" s="9">
        <v>78</v>
      </c>
      <c r="E11" s="9">
        <v>108</v>
      </c>
      <c r="F11" s="9">
        <v>91</v>
      </c>
      <c r="G11" s="8">
        <f t="shared" si="0"/>
        <v>199</v>
      </c>
    </row>
    <row r="12" spans="1:8" ht="15" customHeight="1" x14ac:dyDescent="0.15">
      <c r="A12" s="65"/>
      <c r="B12" s="58" t="s">
        <v>13</v>
      </c>
      <c r="C12" s="59"/>
      <c r="D12" s="9">
        <v>80</v>
      </c>
      <c r="E12" s="9">
        <v>114</v>
      </c>
      <c r="F12" s="9">
        <v>116</v>
      </c>
      <c r="G12" s="8">
        <f t="shared" si="0"/>
        <v>230</v>
      </c>
    </row>
    <row r="13" spans="1:8" ht="15" customHeight="1" x14ac:dyDescent="0.15">
      <c r="A13" s="65"/>
      <c r="B13" s="58" t="s">
        <v>14</v>
      </c>
      <c r="C13" s="59"/>
      <c r="D13" s="9">
        <v>338</v>
      </c>
      <c r="E13" s="9">
        <v>476</v>
      </c>
      <c r="F13" s="9">
        <v>483</v>
      </c>
      <c r="G13" s="8">
        <f t="shared" si="0"/>
        <v>959</v>
      </c>
    </row>
    <row r="14" spans="1:8" ht="15" customHeight="1" x14ac:dyDescent="0.15">
      <c r="A14" s="65"/>
      <c r="B14" s="58" t="s">
        <v>15</v>
      </c>
      <c r="C14" s="59"/>
      <c r="D14" s="9">
        <v>182</v>
      </c>
      <c r="E14" s="9">
        <v>283</v>
      </c>
      <c r="F14" s="9">
        <v>257</v>
      </c>
      <c r="G14" s="8">
        <f t="shared" si="0"/>
        <v>540</v>
      </c>
    </row>
    <row r="15" spans="1:8" ht="15" customHeight="1" x14ac:dyDescent="0.15">
      <c r="A15" s="65"/>
      <c r="B15" s="58" t="s">
        <v>16</v>
      </c>
      <c r="C15" s="59"/>
      <c r="D15" s="9">
        <v>225</v>
      </c>
      <c r="E15" s="9">
        <v>310</v>
      </c>
      <c r="F15" s="9">
        <v>289</v>
      </c>
      <c r="G15" s="8">
        <f t="shared" si="0"/>
        <v>599</v>
      </c>
    </row>
    <row r="16" spans="1:8" ht="15" customHeight="1" x14ac:dyDescent="0.15">
      <c r="A16" s="65"/>
      <c r="B16" s="58" t="s">
        <v>17</v>
      </c>
      <c r="C16" s="59"/>
      <c r="D16" s="9">
        <v>153</v>
      </c>
      <c r="E16" s="9">
        <v>235</v>
      </c>
      <c r="F16" s="9">
        <v>222</v>
      </c>
      <c r="G16" s="8">
        <f t="shared" si="0"/>
        <v>457</v>
      </c>
    </row>
    <row r="17" spans="1:8" ht="15" customHeight="1" x14ac:dyDescent="0.15">
      <c r="A17" s="65"/>
      <c r="B17" s="58" t="s">
        <v>18</v>
      </c>
      <c r="C17" s="59"/>
      <c r="D17" s="9">
        <v>159</v>
      </c>
      <c r="E17" s="9">
        <v>204</v>
      </c>
      <c r="F17" s="9">
        <v>241</v>
      </c>
      <c r="G17" s="8">
        <f t="shared" si="0"/>
        <v>445</v>
      </c>
    </row>
    <row r="18" spans="1:8" ht="15" customHeight="1" x14ac:dyDescent="0.15">
      <c r="A18" s="65"/>
      <c r="B18" s="58" t="s">
        <v>19</v>
      </c>
      <c r="C18" s="59"/>
      <c r="D18" s="9">
        <v>247</v>
      </c>
      <c r="E18" s="9">
        <v>302</v>
      </c>
      <c r="F18" s="9">
        <v>280</v>
      </c>
      <c r="G18" s="8">
        <f t="shared" si="0"/>
        <v>582</v>
      </c>
    </row>
    <row r="19" spans="1:8" ht="15" customHeight="1" x14ac:dyDescent="0.15">
      <c r="A19" s="65"/>
      <c r="B19" s="58" t="s">
        <v>20</v>
      </c>
      <c r="C19" s="59"/>
      <c r="D19" s="9">
        <v>180</v>
      </c>
      <c r="E19" s="9">
        <v>257</v>
      </c>
      <c r="F19" s="9">
        <v>244</v>
      </c>
      <c r="G19" s="8">
        <f t="shared" si="0"/>
        <v>501</v>
      </c>
    </row>
    <row r="20" spans="1:8" ht="15" customHeight="1" x14ac:dyDescent="0.15">
      <c r="A20" s="65"/>
      <c r="B20" s="58" t="s">
        <v>21</v>
      </c>
      <c r="C20" s="59"/>
      <c r="D20" s="8">
        <f>201-D25</f>
        <v>91</v>
      </c>
      <c r="E20" s="8">
        <f>159-E25</f>
        <v>124</v>
      </c>
      <c r="F20" s="8">
        <f>197-F25</f>
        <v>122</v>
      </c>
      <c r="G20" s="8">
        <f t="shared" si="0"/>
        <v>246</v>
      </c>
    </row>
    <row r="21" spans="1:8" ht="15" customHeight="1" x14ac:dyDescent="0.15">
      <c r="A21" s="65"/>
      <c r="B21" s="58" t="s">
        <v>22</v>
      </c>
      <c r="C21" s="59"/>
      <c r="D21" s="9">
        <v>523</v>
      </c>
      <c r="E21" s="9">
        <v>825</v>
      </c>
      <c r="F21" s="9">
        <v>809</v>
      </c>
      <c r="G21" s="8">
        <f t="shared" si="0"/>
        <v>1634</v>
      </c>
    </row>
    <row r="22" spans="1:8" ht="15" customHeight="1" x14ac:dyDescent="0.15">
      <c r="A22" s="65"/>
      <c r="B22" s="58" t="s">
        <v>23</v>
      </c>
      <c r="C22" s="59"/>
      <c r="D22" s="9">
        <v>369</v>
      </c>
      <c r="E22" s="9">
        <v>535</v>
      </c>
      <c r="F22" s="9">
        <v>587</v>
      </c>
      <c r="G22" s="8">
        <f t="shared" si="0"/>
        <v>1122</v>
      </c>
    </row>
    <row r="23" spans="1:8" ht="15" customHeight="1" x14ac:dyDescent="0.15">
      <c r="A23" s="65"/>
      <c r="B23" s="58" t="s">
        <v>24</v>
      </c>
      <c r="C23" s="59"/>
      <c r="D23" s="9">
        <v>412</v>
      </c>
      <c r="E23" s="9">
        <v>576</v>
      </c>
      <c r="F23" s="9">
        <v>516</v>
      </c>
      <c r="G23" s="8">
        <f t="shared" si="0"/>
        <v>1092</v>
      </c>
    </row>
    <row r="24" spans="1:8" ht="15" customHeight="1" x14ac:dyDescent="0.15">
      <c r="A24" s="65"/>
      <c r="B24" s="29" t="s">
        <v>26</v>
      </c>
      <c r="C24" s="30"/>
      <c r="D24" s="13">
        <v>54</v>
      </c>
      <c r="E24" s="14">
        <v>88</v>
      </c>
      <c r="F24" s="14">
        <v>110</v>
      </c>
      <c r="G24" s="8">
        <f t="shared" si="0"/>
        <v>198</v>
      </c>
      <c r="H24" s="10"/>
    </row>
    <row r="25" spans="1:8" ht="15" customHeight="1" x14ac:dyDescent="0.15">
      <c r="A25" s="65"/>
      <c r="B25" s="58" t="s">
        <v>27</v>
      </c>
      <c r="C25" s="59"/>
      <c r="D25" s="13">
        <v>110</v>
      </c>
      <c r="E25" s="13">
        <v>35</v>
      </c>
      <c r="F25" s="13">
        <v>75</v>
      </c>
      <c r="G25" s="13">
        <f t="shared" si="0"/>
        <v>110</v>
      </c>
      <c r="H25" s="10"/>
    </row>
    <row r="26" spans="1:8" ht="15" customHeight="1" thickBot="1" x14ac:dyDescent="0.2">
      <c r="A26" s="65"/>
      <c r="B26" s="70" t="s">
        <v>28</v>
      </c>
      <c r="C26" s="70"/>
      <c r="D26" s="15">
        <f>SUM(D6:D25)</f>
        <v>4266</v>
      </c>
      <c r="E26" s="15">
        <f>SUM(E6:E25)</f>
        <v>5875</v>
      </c>
      <c r="F26" s="15">
        <f>SUM(F6:F25)</f>
        <v>5882</v>
      </c>
      <c r="G26" s="15">
        <f>SUM(G6:G25)</f>
        <v>11757</v>
      </c>
    </row>
    <row r="27" spans="1:8" ht="15" customHeight="1" thickTop="1" x14ac:dyDescent="0.15">
      <c r="A27" s="64" t="s">
        <v>29</v>
      </c>
      <c r="B27" s="67" t="s">
        <v>30</v>
      </c>
      <c r="C27" s="68"/>
      <c r="D27" s="17">
        <v>268</v>
      </c>
      <c r="E27" s="17">
        <v>404</v>
      </c>
      <c r="F27" s="17">
        <v>355</v>
      </c>
      <c r="G27" s="16">
        <f t="shared" ref="G27:G42" si="1">SUM(E27:F27)</f>
        <v>759</v>
      </c>
    </row>
    <row r="28" spans="1:8" ht="15" customHeight="1" x14ac:dyDescent="0.15">
      <c r="A28" s="65"/>
      <c r="B28" s="58" t="s">
        <v>31</v>
      </c>
      <c r="C28" s="59"/>
      <c r="D28" s="9">
        <v>102</v>
      </c>
      <c r="E28" s="9">
        <v>139</v>
      </c>
      <c r="F28" s="9">
        <v>127</v>
      </c>
      <c r="G28" s="8">
        <f t="shared" si="1"/>
        <v>266</v>
      </c>
    </row>
    <row r="29" spans="1:8" ht="15" customHeight="1" x14ac:dyDescent="0.15">
      <c r="A29" s="65"/>
      <c r="B29" s="58" t="s">
        <v>32</v>
      </c>
      <c r="C29" s="59"/>
      <c r="D29" s="9">
        <v>76</v>
      </c>
      <c r="E29" s="9">
        <v>107</v>
      </c>
      <c r="F29" s="9">
        <v>95</v>
      </c>
      <c r="G29" s="8">
        <f t="shared" si="1"/>
        <v>202</v>
      </c>
    </row>
    <row r="30" spans="1:8" ht="15" customHeight="1" x14ac:dyDescent="0.15">
      <c r="A30" s="65"/>
      <c r="B30" s="58" t="s">
        <v>33</v>
      </c>
      <c r="C30" s="59"/>
      <c r="D30" s="9">
        <v>227</v>
      </c>
      <c r="E30" s="9">
        <v>337</v>
      </c>
      <c r="F30" s="9">
        <v>285</v>
      </c>
      <c r="G30" s="8">
        <f t="shared" si="1"/>
        <v>622</v>
      </c>
    </row>
    <row r="31" spans="1:8" ht="15" customHeight="1" x14ac:dyDescent="0.15">
      <c r="A31" s="65"/>
      <c r="B31" s="58" t="s">
        <v>34</v>
      </c>
      <c r="C31" s="59"/>
      <c r="D31" s="9">
        <v>55</v>
      </c>
      <c r="E31" s="9">
        <v>64</v>
      </c>
      <c r="F31" s="9">
        <v>57</v>
      </c>
      <c r="G31" s="8">
        <f t="shared" si="1"/>
        <v>121</v>
      </c>
    </row>
    <row r="32" spans="1:8" ht="15" customHeight="1" x14ac:dyDescent="0.15">
      <c r="A32" s="65"/>
      <c r="B32" s="58" t="s">
        <v>35</v>
      </c>
      <c r="C32" s="59"/>
      <c r="D32" s="9">
        <v>140</v>
      </c>
      <c r="E32" s="9">
        <v>189</v>
      </c>
      <c r="F32" s="9">
        <v>178</v>
      </c>
      <c r="G32" s="8">
        <f t="shared" si="1"/>
        <v>367</v>
      </c>
    </row>
    <row r="33" spans="1:7" ht="15" customHeight="1" x14ac:dyDescent="0.15">
      <c r="A33" s="65"/>
      <c r="B33" s="58" t="s">
        <v>36</v>
      </c>
      <c r="C33" s="59"/>
      <c r="D33" s="9">
        <v>221</v>
      </c>
      <c r="E33" s="9">
        <v>304</v>
      </c>
      <c r="F33" s="9">
        <v>280</v>
      </c>
      <c r="G33" s="8">
        <f t="shared" si="1"/>
        <v>584</v>
      </c>
    </row>
    <row r="34" spans="1:7" ht="15" customHeight="1" x14ac:dyDescent="0.15">
      <c r="A34" s="65"/>
      <c r="B34" s="58" t="s">
        <v>37</v>
      </c>
      <c r="C34" s="59"/>
      <c r="D34" s="9">
        <v>251</v>
      </c>
      <c r="E34" s="9">
        <v>352</v>
      </c>
      <c r="F34" s="9">
        <v>334</v>
      </c>
      <c r="G34" s="8">
        <f t="shared" si="1"/>
        <v>686</v>
      </c>
    </row>
    <row r="35" spans="1:7" ht="15" customHeight="1" x14ac:dyDescent="0.15">
      <c r="A35" s="65"/>
      <c r="B35" s="58" t="s">
        <v>38</v>
      </c>
      <c r="C35" s="59"/>
      <c r="D35" s="9">
        <v>183</v>
      </c>
      <c r="E35" s="9">
        <v>230</v>
      </c>
      <c r="F35" s="9">
        <v>244</v>
      </c>
      <c r="G35" s="8">
        <f t="shared" si="1"/>
        <v>474</v>
      </c>
    </row>
    <row r="36" spans="1:7" ht="15" customHeight="1" x14ac:dyDescent="0.15">
      <c r="A36" s="65"/>
      <c r="B36" s="58" t="s">
        <v>39</v>
      </c>
      <c r="C36" s="59"/>
      <c r="D36" s="9">
        <v>172</v>
      </c>
      <c r="E36" s="9">
        <v>261</v>
      </c>
      <c r="F36" s="9">
        <v>253</v>
      </c>
      <c r="G36" s="8">
        <f t="shared" si="1"/>
        <v>514</v>
      </c>
    </row>
    <row r="37" spans="1:7" ht="15" customHeight="1" x14ac:dyDescent="0.15">
      <c r="A37" s="65"/>
      <c r="B37" s="58" t="s">
        <v>40</v>
      </c>
      <c r="C37" s="59"/>
      <c r="D37" s="9">
        <v>154</v>
      </c>
      <c r="E37" s="9">
        <v>144</v>
      </c>
      <c r="F37" s="9">
        <v>134</v>
      </c>
      <c r="G37" s="8">
        <f t="shared" si="1"/>
        <v>278</v>
      </c>
    </row>
    <row r="38" spans="1:7" ht="15" customHeight="1" x14ac:dyDescent="0.15">
      <c r="A38" s="65"/>
      <c r="B38" s="58" t="s">
        <v>41</v>
      </c>
      <c r="C38" s="59"/>
      <c r="D38" s="9">
        <v>38</v>
      </c>
      <c r="E38" s="9">
        <v>42</v>
      </c>
      <c r="F38" s="9">
        <v>21</v>
      </c>
      <c r="G38" s="8">
        <f t="shared" si="1"/>
        <v>63</v>
      </c>
    </row>
    <row r="39" spans="1:7" ht="15" customHeight="1" x14ac:dyDescent="0.15">
      <c r="A39" s="65"/>
      <c r="B39" s="58" t="s">
        <v>42</v>
      </c>
      <c r="C39" s="59"/>
      <c r="D39" s="9">
        <v>26</v>
      </c>
      <c r="E39" s="9">
        <v>24</v>
      </c>
      <c r="F39" s="9">
        <v>2</v>
      </c>
      <c r="G39" s="8">
        <f t="shared" si="1"/>
        <v>26</v>
      </c>
    </row>
    <row r="40" spans="1:7" ht="15" customHeight="1" x14ac:dyDescent="0.15">
      <c r="A40" s="65"/>
      <c r="B40" s="58" t="s">
        <v>43</v>
      </c>
      <c r="C40" s="59"/>
      <c r="D40" s="9">
        <v>0</v>
      </c>
      <c r="E40" s="9">
        <v>0</v>
      </c>
      <c r="F40" s="9">
        <v>0</v>
      </c>
      <c r="G40" s="8">
        <f t="shared" si="1"/>
        <v>0</v>
      </c>
    </row>
    <row r="41" spans="1:7" ht="15" customHeight="1" x14ac:dyDescent="0.15">
      <c r="A41" s="65"/>
      <c r="B41" s="58" t="s">
        <v>44</v>
      </c>
      <c r="C41" s="59"/>
      <c r="D41" s="9">
        <v>70</v>
      </c>
      <c r="E41" s="9">
        <v>19</v>
      </c>
      <c r="F41" s="9">
        <v>51</v>
      </c>
      <c r="G41" s="8">
        <f t="shared" si="1"/>
        <v>70</v>
      </c>
    </row>
    <row r="42" spans="1:7" ht="15" customHeight="1" x14ac:dyDescent="0.15">
      <c r="A42" s="65"/>
      <c r="B42" s="58" t="s">
        <v>45</v>
      </c>
      <c r="C42" s="59"/>
      <c r="D42" s="9">
        <v>53</v>
      </c>
      <c r="E42" s="9">
        <v>88</v>
      </c>
      <c r="F42" s="9">
        <v>94</v>
      </c>
      <c r="G42" s="8">
        <f t="shared" si="1"/>
        <v>182</v>
      </c>
    </row>
    <row r="43" spans="1:7" ht="15" customHeight="1" thickBot="1" x14ac:dyDescent="0.2">
      <c r="A43" s="66"/>
      <c r="B43" s="60" t="s">
        <v>47</v>
      </c>
      <c r="C43" s="60"/>
      <c r="D43" s="18">
        <f>SUM(D27:D42)</f>
        <v>2036</v>
      </c>
      <c r="E43" s="18">
        <f>SUM(E27:E42)</f>
        <v>2704</v>
      </c>
      <c r="F43" s="18">
        <f>SUM(F27:F42)</f>
        <v>2510</v>
      </c>
      <c r="G43" s="18">
        <f>SUM(G27:G42)</f>
        <v>5214</v>
      </c>
    </row>
    <row r="44" spans="1:7" ht="15" customHeight="1" thickTop="1" x14ac:dyDescent="0.15">
      <c r="A44" s="64" t="s">
        <v>48</v>
      </c>
      <c r="B44" s="69" t="s">
        <v>49</v>
      </c>
      <c r="C44" s="69"/>
      <c r="D44" s="17">
        <v>1089</v>
      </c>
      <c r="E44" s="17">
        <v>1582</v>
      </c>
      <c r="F44" s="17">
        <v>1546</v>
      </c>
      <c r="G44" s="16">
        <f t="shared" ref="G44:G60" si="2">SUM(E44:F44)</f>
        <v>3128</v>
      </c>
    </row>
    <row r="45" spans="1:7" ht="15" customHeight="1" x14ac:dyDescent="0.15">
      <c r="A45" s="65"/>
      <c r="B45" s="63" t="s">
        <v>50</v>
      </c>
      <c r="C45" s="63"/>
      <c r="D45" s="8">
        <f>187-D60</f>
        <v>117</v>
      </c>
      <c r="E45" s="8">
        <f>152-E60</f>
        <v>141</v>
      </c>
      <c r="F45" s="8">
        <f>205-F60</f>
        <v>146</v>
      </c>
      <c r="G45" s="8">
        <f t="shared" si="2"/>
        <v>287</v>
      </c>
    </row>
    <row r="46" spans="1:7" ht="15" customHeight="1" x14ac:dyDescent="0.15">
      <c r="A46" s="65"/>
      <c r="B46" s="63" t="s">
        <v>51</v>
      </c>
      <c r="C46" s="63"/>
      <c r="D46" s="9">
        <v>325</v>
      </c>
      <c r="E46" s="9">
        <v>450</v>
      </c>
      <c r="F46" s="9">
        <v>428</v>
      </c>
      <c r="G46" s="8">
        <f t="shared" si="2"/>
        <v>878</v>
      </c>
    </row>
    <row r="47" spans="1:7" ht="15" customHeight="1" x14ac:dyDescent="0.15">
      <c r="A47" s="65"/>
      <c r="B47" s="63" t="s">
        <v>52</v>
      </c>
      <c r="C47" s="63"/>
      <c r="D47" s="9">
        <v>177</v>
      </c>
      <c r="E47" s="9">
        <v>263</v>
      </c>
      <c r="F47" s="9">
        <v>253</v>
      </c>
      <c r="G47" s="8">
        <f t="shared" si="2"/>
        <v>516</v>
      </c>
    </row>
    <row r="48" spans="1:7" ht="15" customHeight="1" x14ac:dyDescent="0.15">
      <c r="A48" s="65"/>
      <c r="B48" s="63" t="s">
        <v>53</v>
      </c>
      <c r="C48" s="63"/>
      <c r="D48" s="9">
        <v>223</v>
      </c>
      <c r="E48" s="9">
        <v>306</v>
      </c>
      <c r="F48" s="9">
        <v>329</v>
      </c>
      <c r="G48" s="8">
        <f t="shared" si="2"/>
        <v>635</v>
      </c>
    </row>
    <row r="49" spans="1:7" ht="15" customHeight="1" x14ac:dyDescent="0.15">
      <c r="A49" s="65"/>
      <c r="B49" s="63" t="s">
        <v>54</v>
      </c>
      <c r="C49" s="63"/>
      <c r="D49" s="9">
        <v>315</v>
      </c>
      <c r="E49" s="9">
        <v>459</v>
      </c>
      <c r="F49" s="9">
        <v>427</v>
      </c>
      <c r="G49" s="8">
        <f t="shared" si="2"/>
        <v>886</v>
      </c>
    </row>
    <row r="50" spans="1:7" ht="15" customHeight="1" x14ac:dyDescent="0.15">
      <c r="A50" s="65"/>
      <c r="B50" s="63" t="s">
        <v>55</v>
      </c>
      <c r="C50" s="63"/>
      <c r="D50" s="9">
        <v>99</v>
      </c>
      <c r="E50" s="9">
        <v>135</v>
      </c>
      <c r="F50" s="9">
        <v>131</v>
      </c>
      <c r="G50" s="8">
        <f t="shared" si="2"/>
        <v>266</v>
      </c>
    </row>
    <row r="51" spans="1:7" ht="15" customHeight="1" x14ac:dyDescent="0.15">
      <c r="A51" s="65"/>
      <c r="B51" s="63" t="s">
        <v>56</v>
      </c>
      <c r="C51" s="63"/>
      <c r="D51" s="9">
        <v>134</v>
      </c>
      <c r="E51" s="9">
        <v>166</v>
      </c>
      <c r="F51" s="9">
        <v>184</v>
      </c>
      <c r="G51" s="8">
        <f t="shared" si="2"/>
        <v>350</v>
      </c>
    </row>
    <row r="52" spans="1:7" ht="15" customHeight="1" x14ac:dyDescent="0.15">
      <c r="A52" s="65"/>
      <c r="B52" s="63" t="s">
        <v>57</v>
      </c>
      <c r="C52" s="63"/>
      <c r="D52" s="9">
        <v>64</v>
      </c>
      <c r="E52" s="9">
        <v>95</v>
      </c>
      <c r="F52" s="9">
        <v>84</v>
      </c>
      <c r="G52" s="8">
        <f t="shared" si="2"/>
        <v>179</v>
      </c>
    </row>
    <row r="53" spans="1:7" ht="15" customHeight="1" x14ac:dyDescent="0.15">
      <c r="A53" s="65"/>
      <c r="B53" s="63" t="s">
        <v>58</v>
      </c>
      <c r="C53" s="63"/>
      <c r="D53" s="9">
        <v>145</v>
      </c>
      <c r="E53" s="9">
        <v>203</v>
      </c>
      <c r="F53" s="9">
        <v>179</v>
      </c>
      <c r="G53" s="8">
        <f t="shared" si="2"/>
        <v>382</v>
      </c>
    </row>
    <row r="54" spans="1:7" ht="15" customHeight="1" x14ac:dyDescent="0.15">
      <c r="A54" s="65"/>
      <c r="B54" s="63" t="s">
        <v>59</v>
      </c>
      <c r="C54" s="63"/>
      <c r="D54" s="9">
        <v>193</v>
      </c>
      <c r="E54" s="9">
        <v>259</v>
      </c>
      <c r="F54" s="9">
        <v>250</v>
      </c>
      <c r="G54" s="8">
        <f t="shared" si="2"/>
        <v>509</v>
      </c>
    </row>
    <row r="55" spans="1:7" ht="15" customHeight="1" x14ac:dyDescent="0.15">
      <c r="A55" s="65"/>
      <c r="B55" s="63" t="s">
        <v>60</v>
      </c>
      <c r="C55" s="63"/>
      <c r="D55" s="9">
        <v>504</v>
      </c>
      <c r="E55" s="9">
        <v>638</v>
      </c>
      <c r="F55" s="9">
        <v>649</v>
      </c>
      <c r="G55" s="8">
        <f t="shared" si="2"/>
        <v>1287</v>
      </c>
    </row>
    <row r="56" spans="1:7" ht="15" customHeight="1" x14ac:dyDescent="0.15">
      <c r="A56" s="65"/>
      <c r="B56" s="63" t="s">
        <v>62</v>
      </c>
      <c r="C56" s="63"/>
      <c r="D56" s="9">
        <v>155</v>
      </c>
      <c r="E56" s="9">
        <v>218</v>
      </c>
      <c r="F56" s="9">
        <v>246</v>
      </c>
      <c r="G56" s="8">
        <f t="shared" si="2"/>
        <v>464</v>
      </c>
    </row>
    <row r="57" spans="1:7" ht="15" customHeight="1" x14ac:dyDescent="0.15">
      <c r="A57" s="65"/>
      <c r="B57" s="63" t="s">
        <v>63</v>
      </c>
      <c r="C57" s="63"/>
      <c r="D57" s="9">
        <v>94</v>
      </c>
      <c r="E57" s="9">
        <v>145</v>
      </c>
      <c r="F57" s="9">
        <v>156</v>
      </c>
      <c r="G57" s="8">
        <f t="shared" si="2"/>
        <v>301</v>
      </c>
    </row>
    <row r="58" spans="1:7" ht="15" customHeight="1" x14ac:dyDescent="0.15">
      <c r="A58" s="65"/>
      <c r="B58" s="63" t="s">
        <v>64</v>
      </c>
      <c r="C58" s="63"/>
      <c r="D58" s="9">
        <v>55</v>
      </c>
      <c r="E58" s="9">
        <v>111</v>
      </c>
      <c r="F58" s="9">
        <v>102</v>
      </c>
      <c r="G58" s="8">
        <f t="shared" si="2"/>
        <v>213</v>
      </c>
    </row>
    <row r="59" spans="1:7" ht="15" customHeight="1" x14ac:dyDescent="0.15">
      <c r="A59" s="65"/>
      <c r="B59" s="63" t="s">
        <v>65</v>
      </c>
      <c r="C59" s="63"/>
      <c r="D59" s="9">
        <v>72</v>
      </c>
      <c r="E59" s="9">
        <v>69</v>
      </c>
      <c r="F59" s="9">
        <v>3</v>
      </c>
      <c r="G59" s="8">
        <f t="shared" si="2"/>
        <v>72</v>
      </c>
    </row>
    <row r="60" spans="1:7" ht="15" customHeight="1" x14ac:dyDescent="0.15">
      <c r="A60" s="65"/>
      <c r="B60" s="63" t="s">
        <v>66</v>
      </c>
      <c r="C60" s="63"/>
      <c r="D60" s="8">
        <v>70</v>
      </c>
      <c r="E60" s="8">
        <v>11</v>
      </c>
      <c r="F60" s="8">
        <v>59</v>
      </c>
      <c r="G60" s="8">
        <f t="shared" si="2"/>
        <v>70</v>
      </c>
    </row>
    <row r="61" spans="1:7" ht="15" customHeight="1" thickBot="1" x14ac:dyDescent="0.2">
      <c r="A61" s="66"/>
      <c r="B61" s="60" t="s">
        <v>67</v>
      </c>
      <c r="C61" s="60"/>
      <c r="D61" s="18">
        <f>SUM(D44:D60)</f>
        <v>3831</v>
      </c>
      <c r="E61" s="18">
        <f>SUM(E44:E60)</f>
        <v>5251</v>
      </c>
      <c r="F61" s="18">
        <f>SUM(F44:F60)</f>
        <v>5172</v>
      </c>
      <c r="G61" s="18">
        <f>SUM(G44:G60)</f>
        <v>10423</v>
      </c>
    </row>
    <row r="62" spans="1:7" ht="15" customHeight="1" thickTop="1" x14ac:dyDescent="0.15">
      <c r="A62" s="64" t="s">
        <v>68</v>
      </c>
      <c r="B62" s="67" t="s">
        <v>69</v>
      </c>
      <c r="C62" s="68"/>
      <c r="D62" s="17">
        <v>54</v>
      </c>
      <c r="E62" s="17">
        <v>74</v>
      </c>
      <c r="F62" s="17">
        <v>69</v>
      </c>
      <c r="G62" s="16">
        <f t="shared" ref="G62:G88" si="3">SUM(E62:F62)</f>
        <v>143</v>
      </c>
    </row>
    <row r="63" spans="1:7" ht="15" customHeight="1" x14ac:dyDescent="0.15">
      <c r="A63" s="65"/>
      <c r="B63" s="58" t="s">
        <v>70</v>
      </c>
      <c r="C63" s="59"/>
      <c r="D63" s="9">
        <v>116</v>
      </c>
      <c r="E63" s="9">
        <v>163</v>
      </c>
      <c r="F63" s="9">
        <v>157</v>
      </c>
      <c r="G63" s="8">
        <f t="shared" si="3"/>
        <v>320</v>
      </c>
    </row>
    <row r="64" spans="1:7" ht="15" customHeight="1" x14ac:dyDescent="0.15">
      <c r="A64" s="65"/>
      <c r="B64" s="58" t="s">
        <v>71</v>
      </c>
      <c r="C64" s="59"/>
      <c r="D64" s="9">
        <v>149</v>
      </c>
      <c r="E64" s="9">
        <v>222</v>
      </c>
      <c r="F64" s="9">
        <v>232</v>
      </c>
      <c r="G64" s="8">
        <f t="shared" si="3"/>
        <v>454</v>
      </c>
    </row>
    <row r="65" spans="1:7" ht="15" customHeight="1" x14ac:dyDescent="0.15">
      <c r="A65" s="65"/>
      <c r="B65" s="58" t="s">
        <v>72</v>
      </c>
      <c r="C65" s="59"/>
      <c r="D65" s="9">
        <v>188</v>
      </c>
      <c r="E65" s="9">
        <v>282</v>
      </c>
      <c r="F65" s="9">
        <v>247</v>
      </c>
      <c r="G65" s="8">
        <f t="shared" si="3"/>
        <v>529</v>
      </c>
    </row>
    <row r="66" spans="1:7" ht="15" customHeight="1" x14ac:dyDescent="0.15">
      <c r="A66" s="65"/>
      <c r="B66" s="58" t="s">
        <v>73</v>
      </c>
      <c r="C66" s="59"/>
      <c r="D66" s="9">
        <v>151</v>
      </c>
      <c r="E66" s="9">
        <v>229</v>
      </c>
      <c r="F66" s="9">
        <v>217</v>
      </c>
      <c r="G66" s="8">
        <f t="shared" si="3"/>
        <v>446</v>
      </c>
    </row>
    <row r="67" spans="1:7" ht="15" customHeight="1" x14ac:dyDescent="0.15">
      <c r="A67" s="65"/>
      <c r="B67" s="58" t="s">
        <v>74</v>
      </c>
      <c r="C67" s="59"/>
      <c r="D67" s="9">
        <v>115</v>
      </c>
      <c r="E67" s="9">
        <v>134</v>
      </c>
      <c r="F67" s="9">
        <v>127</v>
      </c>
      <c r="G67" s="8">
        <f t="shared" si="3"/>
        <v>261</v>
      </c>
    </row>
    <row r="68" spans="1:7" ht="15" customHeight="1" x14ac:dyDescent="0.15">
      <c r="A68" s="65"/>
      <c r="B68" s="58" t="s">
        <v>75</v>
      </c>
      <c r="C68" s="59"/>
      <c r="D68" s="9">
        <v>162</v>
      </c>
      <c r="E68" s="9">
        <v>250</v>
      </c>
      <c r="F68" s="9">
        <v>226</v>
      </c>
      <c r="G68" s="8">
        <f t="shared" si="3"/>
        <v>476</v>
      </c>
    </row>
    <row r="69" spans="1:7" ht="15" customHeight="1" x14ac:dyDescent="0.15">
      <c r="A69" s="65"/>
      <c r="B69" s="58" t="s">
        <v>76</v>
      </c>
      <c r="C69" s="59"/>
      <c r="D69" s="9">
        <v>188</v>
      </c>
      <c r="E69" s="9">
        <v>283</v>
      </c>
      <c r="F69" s="9">
        <v>299</v>
      </c>
      <c r="G69" s="8">
        <f t="shared" si="3"/>
        <v>582</v>
      </c>
    </row>
    <row r="70" spans="1:7" ht="15" customHeight="1" x14ac:dyDescent="0.15">
      <c r="A70" s="65"/>
      <c r="B70" s="58" t="s">
        <v>77</v>
      </c>
      <c r="C70" s="59"/>
      <c r="D70" s="9">
        <v>210</v>
      </c>
      <c r="E70" s="9">
        <v>333</v>
      </c>
      <c r="F70" s="9">
        <v>312</v>
      </c>
      <c r="G70" s="8">
        <f t="shared" si="3"/>
        <v>645</v>
      </c>
    </row>
    <row r="71" spans="1:7" ht="15" customHeight="1" x14ac:dyDescent="0.15">
      <c r="A71" s="65"/>
      <c r="B71" s="58" t="s">
        <v>78</v>
      </c>
      <c r="C71" s="59"/>
      <c r="D71" s="9">
        <v>238</v>
      </c>
      <c r="E71" s="9">
        <v>325</v>
      </c>
      <c r="F71" s="9">
        <v>350</v>
      </c>
      <c r="G71" s="8">
        <f t="shared" si="3"/>
        <v>675</v>
      </c>
    </row>
    <row r="72" spans="1:7" ht="15" customHeight="1" x14ac:dyDescent="0.15">
      <c r="A72" s="65"/>
      <c r="B72" s="58" t="s">
        <v>79</v>
      </c>
      <c r="C72" s="59"/>
      <c r="D72" s="9">
        <v>112</v>
      </c>
      <c r="E72" s="9">
        <v>188</v>
      </c>
      <c r="F72" s="9">
        <v>178</v>
      </c>
      <c r="G72" s="8">
        <f t="shared" si="3"/>
        <v>366</v>
      </c>
    </row>
    <row r="73" spans="1:7" ht="15" customHeight="1" x14ac:dyDescent="0.15">
      <c r="A73" s="65"/>
      <c r="B73" s="58" t="s">
        <v>80</v>
      </c>
      <c r="C73" s="59"/>
      <c r="D73" s="9">
        <v>60</v>
      </c>
      <c r="E73" s="9">
        <v>102</v>
      </c>
      <c r="F73" s="9">
        <v>88</v>
      </c>
      <c r="G73" s="8">
        <f t="shared" si="3"/>
        <v>190</v>
      </c>
    </row>
    <row r="74" spans="1:7" ht="15" customHeight="1" x14ac:dyDescent="0.15">
      <c r="A74" s="65"/>
      <c r="B74" s="58" t="s">
        <v>81</v>
      </c>
      <c r="C74" s="59"/>
      <c r="D74" s="9">
        <v>135</v>
      </c>
      <c r="E74" s="9">
        <v>195</v>
      </c>
      <c r="F74" s="9">
        <v>195</v>
      </c>
      <c r="G74" s="8">
        <f t="shared" si="3"/>
        <v>390</v>
      </c>
    </row>
    <row r="75" spans="1:7" ht="15" customHeight="1" x14ac:dyDescent="0.15">
      <c r="A75" s="65"/>
      <c r="B75" s="58" t="s">
        <v>82</v>
      </c>
      <c r="C75" s="59"/>
      <c r="D75" s="9">
        <v>344</v>
      </c>
      <c r="E75" s="9">
        <v>512</v>
      </c>
      <c r="F75" s="9">
        <v>525</v>
      </c>
      <c r="G75" s="8">
        <f t="shared" si="3"/>
        <v>1037</v>
      </c>
    </row>
    <row r="76" spans="1:7" ht="15" customHeight="1" x14ac:dyDescent="0.15">
      <c r="A76" s="65"/>
      <c r="B76" s="58" t="s">
        <v>83</v>
      </c>
      <c r="C76" s="59"/>
      <c r="D76" s="9">
        <v>700</v>
      </c>
      <c r="E76" s="9">
        <v>969</v>
      </c>
      <c r="F76" s="9">
        <v>992</v>
      </c>
      <c r="G76" s="8">
        <f t="shared" si="3"/>
        <v>1961</v>
      </c>
    </row>
    <row r="77" spans="1:7" ht="15" customHeight="1" x14ac:dyDescent="0.15">
      <c r="A77" s="65"/>
      <c r="B77" s="58" t="s">
        <v>84</v>
      </c>
      <c r="C77" s="59"/>
      <c r="D77" s="9">
        <v>240</v>
      </c>
      <c r="E77" s="9">
        <v>369</v>
      </c>
      <c r="F77" s="9">
        <v>361</v>
      </c>
      <c r="G77" s="8">
        <f t="shared" si="3"/>
        <v>730</v>
      </c>
    </row>
    <row r="78" spans="1:7" ht="15" customHeight="1" x14ac:dyDescent="0.15">
      <c r="A78" s="65"/>
      <c r="B78" s="58" t="s">
        <v>85</v>
      </c>
      <c r="C78" s="59"/>
      <c r="D78" s="9">
        <v>154</v>
      </c>
      <c r="E78" s="9">
        <v>208</v>
      </c>
      <c r="F78" s="9">
        <v>209</v>
      </c>
      <c r="G78" s="8">
        <f t="shared" si="3"/>
        <v>417</v>
      </c>
    </row>
    <row r="79" spans="1:7" ht="15" customHeight="1" x14ac:dyDescent="0.15">
      <c r="A79" s="65"/>
      <c r="B79" s="58" t="s">
        <v>86</v>
      </c>
      <c r="C79" s="59"/>
      <c r="D79" s="9">
        <v>295</v>
      </c>
      <c r="E79" s="9">
        <v>429</v>
      </c>
      <c r="F79" s="9">
        <v>406</v>
      </c>
      <c r="G79" s="8">
        <f t="shared" si="3"/>
        <v>835</v>
      </c>
    </row>
    <row r="80" spans="1:7" ht="15" customHeight="1" x14ac:dyDescent="0.15">
      <c r="A80" s="65"/>
      <c r="B80" s="58" t="s">
        <v>87</v>
      </c>
      <c r="C80" s="59"/>
      <c r="D80" s="9">
        <v>121</v>
      </c>
      <c r="E80" s="9">
        <v>187</v>
      </c>
      <c r="F80" s="9">
        <v>164</v>
      </c>
      <c r="G80" s="8">
        <f t="shared" si="3"/>
        <v>351</v>
      </c>
    </row>
    <row r="81" spans="1:7" ht="15" customHeight="1" x14ac:dyDescent="0.15">
      <c r="A81" s="65"/>
      <c r="B81" s="58" t="s">
        <v>88</v>
      </c>
      <c r="C81" s="59"/>
      <c r="D81" s="9">
        <v>82</v>
      </c>
      <c r="E81" s="9">
        <v>118</v>
      </c>
      <c r="F81" s="9">
        <v>120</v>
      </c>
      <c r="G81" s="8">
        <f t="shared" si="3"/>
        <v>238</v>
      </c>
    </row>
    <row r="82" spans="1:7" ht="15" customHeight="1" x14ac:dyDescent="0.15">
      <c r="A82" s="65"/>
      <c r="B82" s="58" t="s">
        <v>89</v>
      </c>
      <c r="C82" s="59"/>
      <c r="D82" s="9">
        <v>118</v>
      </c>
      <c r="E82" s="9">
        <v>168</v>
      </c>
      <c r="F82" s="9">
        <v>194</v>
      </c>
      <c r="G82" s="8">
        <f t="shared" si="3"/>
        <v>362</v>
      </c>
    </row>
    <row r="83" spans="1:7" ht="15" customHeight="1" x14ac:dyDescent="0.15">
      <c r="A83" s="65"/>
      <c r="B83" s="58" t="s">
        <v>90</v>
      </c>
      <c r="C83" s="59"/>
      <c r="D83" s="9">
        <v>67</v>
      </c>
      <c r="E83" s="9">
        <v>99</v>
      </c>
      <c r="F83" s="9">
        <v>115</v>
      </c>
      <c r="G83" s="8">
        <f t="shared" si="3"/>
        <v>214</v>
      </c>
    </row>
    <row r="84" spans="1:7" ht="15" customHeight="1" x14ac:dyDescent="0.15">
      <c r="A84" s="65"/>
      <c r="B84" s="58" t="s">
        <v>91</v>
      </c>
      <c r="C84" s="59"/>
      <c r="D84" s="9">
        <v>185</v>
      </c>
      <c r="E84" s="9">
        <v>357</v>
      </c>
      <c r="F84" s="9">
        <v>343</v>
      </c>
      <c r="G84" s="8">
        <f t="shared" si="3"/>
        <v>700</v>
      </c>
    </row>
    <row r="85" spans="1:7" ht="15" customHeight="1" x14ac:dyDescent="0.15">
      <c r="A85" s="65"/>
      <c r="B85" s="58" t="s">
        <v>92</v>
      </c>
      <c r="C85" s="59"/>
      <c r="D85" s="9">
        <v>125</v>
      </c>
      <c r="E85" s="9">
        <v>226</v>
      </c>
      <c r="F85" s="9">
        <v>235</v>
      </c>
      <c r="G85" s="8">
        <f t="shared" si="3"/>
        <v>461</v>
      </c>
    </row>
    <row r="86" spans="1:7" ht="15" customHeight="1" x14ac:dyDescent="0.15">
      <c r="A86" s="65"/>
      <c r="B86" s="58" t="s">
        <v>93</v>
      </c>
      <c r="C86" s="59"/>
      <c r="D86" s="9">
        <v>53</v>
      </c>
      <c r="E86" s="9">
        <v>22</v>
      </c>
      <c r="F86" s="9">
        <v>31</v>
      </c>
      <c r="G86" s="8">
        <f t="shared" si="3"/>
        <v>53</v>
      </c>
    </row>
    <row r="87" spans="1:7" ht="15" customHeight="1" x14ac:dyDescent="0.15">
      <c r="A87" s="65"/>
      <c r="B87" s="58" t="s">
        <v>94</v>
      </c>
      <c r="C87" s="59"/>
      <c r="D87" s="9">
        <v>109</v>
      </c>
      <c r="E87" s="9">
        <v>35</v>
      </c>
      <c r="F87" s="9">
        <v>74</v>
      </c>
      <c r="G87" s="8">
        <f t="shared" si="3"/>
        <v>109</v>
      </c>
    </row>
    <row r="88" spans="1:7" ht="15" customHeight="1" x14ac:dyDescent="0.15">
      <c r="A88" s="65"/>
      <c r="B88" s="58" t="s">
        <v>95</v>
      </c>
      <c r="C88" s="59"/>
      <c r="D88" s="9">
        <v>53</v>
      </c>
      <c r="E88" s="9">
        <v>31</v>
      </c>
      <c r="F88" s="9">
        <v>22</v>
      </c>
      <c r="G88" s="8">
        <f t="shared" si="3"/>
        <v>53</v>
      </c>
    </row>
    <row r="89" spans="1:7" ht="15" customHeight="1" thickBot="1" x14ac:dyDescent="0.2">
      <c r="A89" s="66"/>
      <c r="B89" s="60" t="s">
        <v>96</v>
      </c>
      <c r="C89" s="60"/>
      <c r="D89" s="18">
        <f>SUM(D62:D88)</f>
        <v>4524</v>
      </c>
      <c r="E89" s="18">
        <f>SUM(E62:E88)</f>
        <v>6510</v>
      </c>
      <c r="F89" s="18">
        <f>SUM(F62:F88)</f>
        <v>6488</v>
      </c>
      <c r="G89" s="18">
        <f>SUM(G62:G88)</f>
        <v>12998</v>
      </c>
    </row>
    <row r="90" spans="1:7" ht="15" customHeight="1" thickTop="1" thickBot="1" x14ac:dyDescent="0.2">
      <c r="A90" s="33" t="s">
        <v>104</v>
      </c>
      <c r="B90" s="78" t="s">
        <v>103</v>
      </c>
      <c r="C90" s="79"/>
      <c r="D90" s="32">
        <v>431</v>
      </c>
      <c r="E90" s="32">
        <v>558</v>
      </c>
      <c r="F90" s="32">
        <v>528</v>
      </c>
      <c r="G90" s="32">
        <f>SUM(E90:F90)</f>
        <v>1086</v>
      </c>
    </row>
    <row r="91" spans="1:7" ht="15" customHeight="1" thickTop="1" thickBot="1" x14ac:dyDescent="0.2">
      <c r="A91" s="21"/>
      <c r="B91" s="61" t="s">
        <v>97</v>
      </c>
      <c r="C91" s="62"/>
      <c r="D91" s="22">
        <f>SUM(D6:D25,D27:D42,D44:D60,D62:D88,D90)</f>
        <v>15088</v>
      </c>
      <c r="E91" s="22">
        <f>SUM(E6:E25,E27:E42,E44:E60,E62:E88,E90)</f>
        <v>20898</v>
      </c>
      <c r="F91" s="22">
        <f>SUM(F6:F25,F27:F42,F44:F60,F62:F88,F90)</f>
        <v>20580</v>
      </c>
      <c r="G91" s="22">
        <f>SUM(G6:G25,G27:G42,G44:G60,G62:G88,G90)</f>
        <v>41478</v>
      </c>
    </row>
    <row r="92" spans="1:7" ht="15" customHeight="1" thickTop="1" x14ac:dyDescent="0.15">
      <c r="D92" s="10"/>
      <c r="E92" s="10"/>
      <c r="F92" s="10"/>
      <c r="G92" s="10"/>
    </row>
    <row r="93" spans="1:7" ht="15" customHeight="1" x14ac:dyDescent="0.15">
      <c r="D93" s="10"/>
      <c r="E93" s="10"/>
      <c r="F93" s="10"/>
      <c r="G93" s="10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91:C91"/>
    <mergeCell ref="B84:C84"/>
    <mergeCell ref="B85:C85"/>
    <mergeCell ref="B86:C86"/>
    <mergeCell ref="B87:C87"/>
    <mergeCell ref="B88:C88"/>
    <mergeCell ref="B89:C89"/>
    <mergeCell ref="B90:C90"/>
    <mergeCell ref="B61:C61"/>
    <mergeCell ref="B70:C70"/>
    <mergeCell ref="B83:C83"/>
    <mergeCell ref="B72:C72"/>
    <mergeCell ref="B73:C73"/>
    <mergeCell ref="B74:C74"/>
    <mergeCell ref="B75:C75"/>
    <mergeCell ref="B76:C76"/>
    <mergeCell ref="B77:C77"/>
    <mergeCell ref="B78:C78"/>
    <mergeCell ref="B79:C79"/>
    <mergeCell ref="B71:C71"/>
    <mergeCell ref="B80:C80"/>
    <mergeCell ref="B81:C81"/>
    <mergeCell ref="B82:C82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A62:A89"/>
    <mergeCell ref="B62:C62"/>
    <mergeCell ref="B63:C63"/>
    <mergeCell ref="B64:C64"/>
    <mergeCell ref="B65:C65"/>
    <mergeCell ref="B66:C66"/>
    <mergeCell ref="B67:C67"/>
    <mergeCell ref="B68:C68"/>
    <mergeCell ref="B69:C69"/>
    <mergeCell ref="B49:C49"/>
    <mergeCell ref="B50:C50"/>
    <mergeCell ref="A27:A43"/>
    <mergeCell ref="B27:C27"/>
    <mergeCell ref="B28:C28"/>
    <mergeCell ref="B29:C29"/>
    <mergeCell ref="B30:C30"/>
    <mergeCell ref="B40:C40"/>
    <mergeCell ref="B41:C41"/>
    <mergeCell ref="B43:C43"/>
    <mergeCell ref="A44:A61"/>
    <mergeCell ref="B44:C44"/>
    <mergeCell ref="B45:C45"/>
    <mergeCell ref="B46:C46"/>
    <mergeCell ref="B47:C47"/>
    <mergeCell ref="B48:C48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19:C19"/>
    <mergeCell ref="B20:C20"/>
    <mergeCell ref="B22:C22"/>
    <mergeCell ref="B23:C23"/>
    <mergeCell ref="B25:C25"/>
    <mergeCell ref="A6:A26"/>
    <mergeCell ref="B6:C6"/>
    <mergeCell ref="B7:C7"/>
    <mergeCell ref="B8:C8"/>
    <mergeCell ref="B9:C9"/>
    <mergeCell ref="B26:C26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F1:G1"/>
    <mergeCell ref="A2:G3"/>
    <mergeCell ref="B4:C4"/>
    <mergeCell ref="E4:G4"/>
    <mergeCell ref="B5:C5"/>
  </mergeCells>
  <phoneticPr fontId="2"/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>
    <oddFooter>&amp;C&amp;P/&amp;N</oddFooter>
  </headerFooter>
  <rowBreaks count="1" manualBreakCount="1">
    <brk id="6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opLeftCell="A76" zoomScale="130" zoomScaleNormal="130" zoomScaleSheetLayoutView="130" workbookViewId="0">
      <selection activeCell="F1" sqref="F1:G1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71" t="s">
        <v>107</v>
      </c>
      <c r="G1" s="72"/>
      <c r="H1" s="2"/>
    </row>
    <row r="2" spans="1:8" ht="13.5" customHeight="1" x14ac:dyDescent="0.15">
      <c r="A2" s="73" t="s">
        <v>0</v>
      </c>
      <c r="B2" s="73"/>
      <c r="C2" s="73"/>
      <c r="D2" s="73"/>
      <c r="E2" s="73"/>
      <c r="F2" s="73"/>
      <c r="G2" s="73"/>
      <c r="H2" s="3"/>
    </row>
    <row r="3" spans="1:8" ht="13.5" customHeight="1" x14ac:dyDescent="0.2">
      <c r="A3" s="73"/>
      <c r="B3" s="73"/>
      <c r="C3" s="73"/>
      <c r="D3" s="73"/>
      <c r="E3" s="73"/>
      <c r="F3" s="73"/>
      <c r="G3" s="73"/>
      <c r="H3" s="4"/>
    </row>
    <row r="4" spans="1:8" ht="16.5" customHeight="1" x14ac:dyDescent="0.15">
      <c r="B4" s="74"/>
      <c r="C4" s="74"/>
      <c r="D4" s="5"/>
      <c r="E4" s="75" t="s">
        <v>99</v>
      </c>
      <c r="F4" s="75"/>
      <c r="G4" s="75"/>
    </row>
    <row r="5" spans="1:8" ht="15" customHeight="1" x14ac:dyDescent="0.15">
      <c r="A5" s="6"/>
      <c r="B5" s="76" t="s">
        <v>1</v>
      </c>
      <c r="C5" s="76"/>
      <c r="D5" s="36" t="s">
        <v>2</v>
      </c>
      <c r="E5" s="36" t="s">
        <v>3</v>
      </c>
      <c r="F5" s="36" t="s">
        <v>4</v>
      </c>
      <c r="G5" s="36" t="s">
        <v>5</v>
      </c>
    </row>
    <row r="6" spans="1:8" ht="15" customHeight="1" x14ac:dyDescent="0.15">
      <c r="A6" s="77" t="s">
        <v>6</v>
      </c>
      <c r="B6" s="58" t="s">
        <v>105</v>
      </c>
      <c r="C6" s="59"/>
      <c r="D6" s="8">
        <f>473-D24</f>
        <v>419</v>
      </c>
      <c r="E6" s="9">
        <f>663-E24</f>
        <v>575</v>
      </c>
      <c r="F6" s="9">
        <v>569</v>
      </c>
      <c r="G6" s="8">
        <f t="shared" ref="G6:G25" si="0">SUM(E6:F6)</f>
        <v>1144</v>
      </c>
    </row>
    <row r="7" spans="1:8" ht="15" customHeight="1" x14ac:dyDescent="0.15">
      <c r="A7" s="65"/>
      <c r="B7" s="58" t="s">
        <v>8</v>
      </c>
      <c r="C7" s="59"/>
      <c r="D7" s="9">
        <v>140</v>
      </c>
      <c r="E7" s="9">
        <v>184</v>
      </c>
      <c r="F7" s="9">
        <v>194</v>
      </c>
      <c r="G7" s="8">
        <f t="shared" si="0"/>
        <v>378</v>
      </c>
    </row>
    <row r="8" spans="1:8" ht="15" customHeight="1" x14ac:dyDescent="0.15">
      <c r="A8" s="65"/>
      <c r="B8" s="58" t="s">
        <v>9</v>
      </c>
      <c r="C8" s="59"/>
      <c r="D8" s="9">
        <v>91</v>
      </c>
      <c r="E8" s="9">
        <v>117</v>
      </c>
      <c r="F8" s="9">
        <v>112</v>
      </c>
      <c r="G8" s="8">
        <f t="shared" si="0"/>
        <v>229</v>
      </c>
    </row>
    <row r="9" spans="1:8" ht="15" customHeight="1" x14ac:dyDescent="0.15">
      <c r="A9" s="65"/>
      <c r="B9" s="58" t="s">
        <v>10</v>
      </c>
      <c r="C9" s="59"/>
      <c r="D9" s="9">
        <v>326</v>
      </c>
      <c r="E9" s="9">
        <v>412</v>
      </c>
      <c r="F9" s="9">
        <v>449</v>
      </c>
      <c r="G9" s="8">
        <f t="shared" si="0"/>
        <v>861</v>
      </c>
    </row>
    <row r="10" spans="1:8" ht="15" customHeight="1" x14ac:dyDescent="0.15">
      <c r="A10" s="65"/>
      <c r="B10" s="58" t="s">
        <v>11</v>
      </c>
      <c r="C10" s="59"/>
      <c r="D10" s="9">
        <v>90</v>
      </c>
      <c r="E10" s="9">
        <v>116</v>
      </c>
      <c r="F10" s="9">
        <v>114</v>
      </c>
      <c r="G10" s="8">
        <f t="shared" si="0"/>
        <v>230</v>
      </c>
    </row>
    <row r="11" spans="1:8" ht="15" customHeight="1" x14ac:dyDescent="0.15">
      <c r="A11" s="65"/>
      <c r="B11" s="58" t="s">
        <v>12</v>
      </c>
      <c r="C11" s="59"/>
      <c r="D11" s="9">
        <v>81</v>
      </c>
      <c r="E11" s="9">
        <v>111</v>
      </c>
      <c r="F11" s="9">
        <v>93</v>
      </c>
      <c r="G11" s="8">
        <f t="shared" si="0"/>
        <v>204</v>
      </c>
    </row>
    <row r="12" spans="1:8" ht="15" customHeight="1" x14ac:dyDescent="0.15">
      <c r="A12" s="65"/>
      <c r="B12" s="58" t="s">
        <v>13</v>
      </c>
      <c r="C12" s="59"/>
      <c r="D12" s="9">
        <v>81</v>
      </c>
      <c r="E12" s="9">
        <v>115</v>
      </c>
      <c r="F12" s="9">
        <v>115</v>
      </c>
      <c r="G12" s="8">
        <f t="shared" si="0"/>
        <v>230</v>
      </c>
    </row>
    <row r="13" spans="1:8" ht="15" customHeight="1" x14ac:dyDescent="0.15">
      <c r="A13" s="65"/>
      <c r="B13" s="58" t="s">
        <v>14</v>
      </c>
      <c r="C13" s="59"/>
      <c r="D13" s="9">
        <v>340</v>
      </c>
      <c r="E13" s="9">
        <v>473</v>
      </c>
      <c r="F13" s="9">
        <v>483</v>
      </c>
      <c r="G13" s="8">
        <f t="shared" si="0"/>
        <v>956</v>
      </c>
    </row>
    <row r="14" spans="1:8" ht="15" customHeight="1" x14ac:dyDescent="0.15">
      <c r="A14" s="65"/>
      <c r="B14" s="58" t="s">
        <v>15</v>
      </c>
      <c r="C14" s="59"/>
      <c r="D14" s="9">
        <v>181</v>
      </c>
      <c r="E14" s="9">
        <v>282</v>
      </c>
      <c r="F14" s="9">
        <v>255</v>
      </c>
      <c r="G14" s="8">
        <f t="shared" si="0"/>
        <v>537</v>
      </c>
    </row>
    <row r="15" spans="1:8" ht="15" customHeight="1" x14ac:dyDescent="0.15">
      <c r="A15" s="65"/>
      <c r="B15" s="58" t="s">
        <v>16</v>
      </c>
      <c r="C15" s="59"/>
      <c r="D15" s="9">
        <v>225</v>
      </c>
      <c r="E15" s="9">
        <v>308</v>
      </c>
      <c r="F15" s="9">
        <v>287</v>
      </c>
      <c r="G15" s="8">
        <f t="shared" si="0"/>
        <v>595</v>
      </c>
    </row>
    <row r="16" spans="1:8" ht="15" customHeight="1" x14ac:dyDescent="0.15">
      <c r="A16" s="65"/>
      <c r="B16" s="58" t="s">
        <v>17</v>
      </c>
      <c r="C16" s="59"/>
      <c r="D16" s="9">
        <v>153</v>
      </c>
      <c r="E16" s="9">
        <v>237</v>
      </c>
      <c r="F16" s="9">
        <v>224</v>
      </c>
      <c r="G16" s="8">
        <f t="shared" si="0"/>
        <v>461</v>
      </c>
    </row>
    <row r="17" spans="1:8" ht="15" customHeight="1" x14ac:dyDescent="0.15">
      <c r="A17" s="65"/>
      <c r="B17" s="58" t="s">
        <v>18</v>
      </c>
      <c r="C17" s="59"/>
      <c r="D17" s="9">
        <v>159</v>
      </c>
      <c r="E17" s="9">
        <v>204</v>
      </c>
      <c r="F17" s="9">
        <v>241</v>
      </c>
      <c r="G17" s="8">
        <f t="shared" si="0"/>
        <v>445</v>
      </c>
    </row>
    <row r="18" spans="1:8" ht="15" customHeight="1" x14ac:dyDescent="0.15">
      <c r="A18" s="65"/>
      <c r="B18" s="58" t="s">
        <v>19</v>
      </c>
      <c r="C18" s="59"/>
      <c r="D18" s="9">
        <v>250</v>
      </c>
      <c r="E18" s="9">
        <v>305</v>
      </c>
      <c r="F18" s="9">
        <v>281</v>
      </c>
      <c r="G18" s="8">
        <f t="shared" si="0"/>
        <v>586</v>
      </c>
    </row>
    <row r="19" spans="1:8" ht="15" customHeight="1" x14ac:dyDescent="0.15">
      <c r="A19" s="65"/>
      <c r="B19" s="58" t="s">
        <v>20</v>
      </c>
      <c r="C19" s="59"/>
      <c r="D19" s="9">
        <v>179</v>
      </c>
      <c r="E19" s="9">
        <v>252</v>
      </c>
      <c r="F19" s="9">
        <v>241</v>
      </c>
      <c r="G19" s="8">
        <f t="shared" si="0"/>
        <v>493</v>
      </c>
    </row>
    <row r="20" spans="1:8" ht="15" customHeight="1" x14ac:dyDescent="0.15">
      <c r="A20" s="65"/>
      <c r="B20" s="58" t="s">
        <v>21</v>
      </c>
      <c r="C20" s="59"/>
      <c r="D20" s="8">
        <f>201-D25</f>
        <v>92</v>
      </c>
      <c r="E20" s="8">
        <f>162-E25</f>
        <v>127</v>
      </c>
      <c r="F20" s="8">
        <f>198-F25</f>
        <v>124</v>
      </c>
      <c r="G20" s="8">
        <f t="shared" si="0"/>
        <v>251</v>
      </c>
    </row>
    <row r="21" spans="1:8" ht="15" customHeight="1" x14ac:dyDescent="0.15">
      <c r="A21" s="65"/>
      <c r="B21" s="58" t="s">
        <v>22</v>
      </c>
      <c r="C21" s="59"/>
      <c r="D21" s="9">
        <v>531</v>
      </c>
      <c r="E21" s="9">
        <v>833</v>
      </c>
      <c r="F21" s="9">
        <v>824</v>
      </c>
      <c r="G21" s="8">
        <f t="shared" si="0"/>
        <v>1657</v>
      </c>
    </row>
    <row r="22" spans="1:8" ht="15" customHeight="1" x14ac:dyDescent="0.15">
      <c r="A22" s="65"/>
      <c r="B22" s="58" t="s">
        <v>23</v>
      </c>
      <c r="C22" s="59"/>
      <c r="D22" s="9">
        <v>369</v>
      </c>
      <c r="E22" s="9">
        <v>533</v>
      </c>
      <c r="F22" s="9">
        <v>586</v>
      </c>
      <c r="G22" s="8">
        <f t="shared" si="0"/>
        <v>1119</v>
      </c>
    </row>
    <row r="23" spans="1:8" ht="15" customHeight="1" x14ac:dyDescent="0.15">
      <c r="A23" s="65"/>
      <c r="B23" s="58" t="s">
        <v>24</v>
      </c>
      <c r="C23" s="59"/>
      <c r="D23" s="9">
        <v>412</v>
      </c>
      <c r="E23" s="9">
        <v>574</v>
      </c>
      <c r="F23" s="9">
        <v>516</v>
      </c>
      <c r="G23" s="8">
        <f t="shared" si="0"/>
        <v>1090</v>
      </c>
    </row>
    <row r="24" spans="1:8" ht="15" customHeight="1" x14ac:dyDescent="0.15">
      <c r="A24" s="65"/>
      <c r="B24" s="34" t="s">
        <v>26</v>
      </c>
      <c r="C24" s="35"/>
      <c r="D24" s="13">
        <v>54</v>
      </c>
      <c r="E24" s="14">
        <v>88</v>
      </c>
      <c r="F24" s="14">
        <v>111</v>
      </c>
      <c r="G24" s="8">
        <f t="shared" si="0"/>
        <v>199</v>
      </c>
      <c r="H24" s="10"/>
    </row>
    <row r="25" spans="1:8" ht="15" customHeight="1" x14ac:dyDescent="0.15">
      <c r="A25" s="65"/>
      <c r="B25" s="58" t="s">
        <v>27</v>
      </c>
      <c r="C25" s="59"/>
      <c r="D25" s="13">
        <v>109</v>
      </c>
      <c r="E25" s="13">
        <v>35</v>
      </c>
      <c r="F25" s="13">
        <v>74</v>
      </c>
      <c r="G25" s="13">
        <f t="shared" si="0"/>
        <v>109</v>
      </c>
      <c r="H25" s="10"/>
    </row>
    <row r="26" spans="1:8" ht="15" customHeight="1" thickBot="1" x14ac:dyDescent="0.2">
      <c r="A26" s="65"/>
      <c r="B26" s="70" t="s">
        <v>28</v>
      </c>
      <c r="C26" s="70"/>
      <c r="D26" s="15">
        <f>SUM(D6:D25)</f>
        <v>4282</v>
      </c>
      <c r="E26" s="15">
        <f>SUM(E6:E25)</f>
        <v>5881</v>
      </c>
      <c r="F26" s="15">
        <f>SUM(F6:F25)</f>
        <v>5893</v>
      </c>
      <c r="G26" s="15">
        <f>SUM(G6:G25)</f>
        <v>11774</v>
      </c>
    </row>
    <row r="27" spans="1:8" ht="15" customHeight="1" thickTop="1" x14ac:dyDescent="0.15">
      <c r="A27" s="64" t="s">
        <v>29</v>
      </c>
      <c r="B27" s="67" t="s">
        <v>30</v>
      </c>
      <c r="C27" s="68"/>
      <c r="D27" s="17">
        <v>267</v>
      </c>
      <c r="E27" s="17">
        <v>404</v>
      </c>
      <c r="F27" s="17">
        <v>353</v>
      </c>
      <c r="G27" s="16">
        <f t="shared" ref="G27:G42" si="1">SUM(E27:F27)</f>
        <v>757</v>
      </c>
    </row>
    <row r="28" spans="1:8" ht="15" customHeight="1" x14ac:dyDescent="0.15">
      <c r="A28" s="65"/>
      <c r="B28" s="58" t="s">
        <v>31</v>
      </c>
      <c r="C28" s="59"/>
      <c r="D28" s="9">
        <v>103</v>
      </c>
      <c r="E28" s="9">
        <v>138</v>
      </c>
      <c r="F28" s="9">
        <v>127</v>
      </c>
      <c r="G28" s="8">
        <f t="shared" si="1"/>
        <v>265</v>
      </c>
    </row>
    <row r="29" spans="1:8" ht="15" customHeight="1" x14ac:dyDescent="0.15">
      <c r="A29" s="65"/>
      <c r="B29" s="58" t="s">
        <v>32</v>
      </c>
      <c r="C29" s="59"/>
      <c r="D29" s="9">
        <v>76</v>
      </c>
      <c r="E29" s="9">
        <v>107</v>
      </c>
      <c r="F29" s="9">
        <v>95</v>
      </c>
      <c r="G29" s="8">
        <f t="shared" si="1"/>
        <v>202</v>
      </c>
    </row>
    <row r="30" spans="1:8" ht="15" customHeight="1" x14ac:dyDescent="0.15">
      <c r="A30" s="65"/>
      <c r="B30" s="58" t="s">
        <v>33</v>
      </c>
      <c r="C30" s="59"/>
      <c r="D30" s="9">
        <v>225</v>
      </c>
      <c r="E30" s="9">
        <v>336</v>
      </c>
      <c r="F30" s="9">
        <v>279</v>
      </c>
      <c r="G30" s="8">
        <f t="shared" si="1"/>
        <v>615</v>
      </c>
    </row>
    <row r="31" spans="1:8" ht="15" customHeight="1" x14ac:dyDescent="0.15">
      <c r="A31" s="65"/>
      <c r="B31" s="58" t="s">
        <v>34</v>
      </c>
      <c r="C31" s="59"/>
      <c r="D31" s="9">
        <v>57</v>
      </c>
      <c r="E31" s="9">
        <v>68</v>
      </c>
      <c r="F31" s="9">
        <v>61</v>
      </c>
      <c r="G31" s="8">
        <f t="shared" si="1"/>
        <v>129</v>
      </c>
    </row>
    <row r="32" spans="1:8" ht="15" customHeight="1" x14ac:dyDescent="0.15">
      <c r="A32" s="65"/>
      <c r="B32" s="58" t="s">
        <v>35</v>
      </c>
      <c r="C32" s="59"/>
      <c r="D32" s="9">
        <v>140</v>
      </c>
      <c r="E32" s="9">
        <v>189</v>
      </c>
      <c r="F32" s="9">
        <v>178</v>
      </c>
      <c r="G32" s="8">
        <f t="shared" si="1"/>
        <v>367</v>
      </c>
    </row>
    <row r="33" spans="1:7" ht="15" customHeight="1" x14ac:dyDescent="0.15">
      <c r="A33" s="65"/>
      <c r="B33" s="58" t="s">
        <v>36</v>
      </c>
      <c r="C33" s="59"/>
      <c r="D33" s="9">
        <v>221</v>
      </c>
      <c r="E33" s="9">
        <v>301</v>
      </c>
      <c r="F33" s="9">
        <v>276</v>
      </c>
      <c r="G33" s="8">
        <f t="shared" si="1"/>
        <v>577</v>
      </c>
    </row>
    <row r="34" spans="1:7" ht="15" customHeight="1" x14ac:dyDescent="0.15">
      <c r="A34" s="65"/>
      <c r="B34" s="58" t="s">
        <v>37</v>
      </c>
      <c r="C34" s="59"/>
      <c r="D34" s="9">
        <v>250</v>
      </c>
      <c r="E34" s="9">
        <v>346</v>
      </c>
      <c r="F34" s="9">
        <v>330</v>
      </c>
      <c r="G34" s="8">
        <f t="shared" si="1"/>
        <v>676</v>
      </c>
    </row>
    <row r="35" spans="1:7" ht="15" customHeight="1" x14ac:dyDescent="0.15">
      <c r="A35" s="65"/>
      <c r="B35" s="58" t="s">
        <v>38</v>
      </c>
      <c r="C35" s="59"/>
      <c r="D35" s="9">
        <v>182</v>
      </c>
      <c r="E35" s="9">
        <v>229</v>
      </c>
      <c r="F35" s="9">
        <v>242</v>
      </c>
      <c r="G35" s="8">
        <f t="shared" si="1"/>
        <v>471</v>
      </c>
    </row>
    <row r="36" spans="1:7" ht="15" customHeight="1" x14ac:dyDescent="0.15">
      <c r="A36" s="65"/>
      <c r="B36" s="58" t="s">
        <v>39</v>
      </c>
      <c r="C36" s="59"/>
      <c r="D36" s="9">
        <v>175</v>
      </c>
      <c r="E36" s="9">
        <v>266</v>
      </c>
      <c r="F36" s="9">
        <v>256</v>
      </c>
      <c r="G36" s="8">
        <f t="shared" si="1"/>
        <v>522</v>
      </c>
    </row>
    <row r="37" spans="1:7" ht="15" customHeight="1" x14ac:dyDescent="0.15">
      <c r="A37" s="65"/>
      <c r="B37" s="58" t="s">
        <v>40</v>
      </c>
      <c r="C37" s="59"/>
      <c r="D37" s="9">
        <v>153</v>
      </c>
      <c r="E37" s="9">
        <v>143</v>
      </c>
      <c r="F37" s="9">
        <v>133</v>
      </c>
      <c r="G37" s="8">
        <f t="shared" si="1"/>
        <v>276</v>
      </c>
    </row>
    <row r="38" spans="1:7" ht="15" customHeight="1" x14ac:dyDescent="0.15">
      <c r="A38" s="65"/>
      <c r="B38" s="58" t="s">
        <v>41</v>
      </c>
      <c r="C38" s="59"/>
      <c r="D38" s="9">
        <v>38</v>
      </c>
      <c r="E38" s="9">
        <v>42</v>
      </c>
      <c r="F38" s="9">
        <v>22</v>
      </c>
      <c r="G38" s="8">
        <f t="shared" si="1"/>
        <v>64</v>
      </c>
    </row>
    <row r="39" spans="1:7" ht="15" customHeight="1" x14ac:dyDescent="0.15">
      <c r="A39" s="65"/>
      <c r="B39" s="58" t="s">
        <v>42</v>
      </c>
      <c r="C39" s="59"/>
      <c r="D39" s="9">
        <v>26</v>
      </c>
      <c r="E39" s="9">
        <v>24</v>
      </c>
      <c r="F39" s="9">
        <v>2</v>
      </c>
      <c r="G39" s="8">
        <f t="shared" si="1"/>
        <v>26</v>
      </c>
    </row>
    <row r="40" spans="1:7" ht="15" customHeight="1" x14ac:dyDescent="0.15">
      <c r="A40" s="65"/>
      <c r="B40" s="58" t="s">
        <v>43</v>
      </c>
      <c r="C40" s="59"/>
      <c r="D40" s="9">
        <v>0</v>
      </c>
      <c r="E40" s="9">
        <v>0</v>
      </c>
      <c r="F40" s="9">
        <v>0</v>
      </c>
      <c r="G40" s="8">
        <f t="shared" si="1"/>
        <v>0</v>
      </c>
    </row>
    <row r="41" spans="1:7" ht="15" customHeight="1" x14ac:dyDescent="0.15">
      <c r="A41" s="65"/>
      <c r="B41" s="58" t="s">
        <v>44</v>
      </c>
      <c r="C41" s="59"/>
      <c r="D41" s="9">
        <v>70</v>
      </c>
      <c r="E41" s="9">
        <v>19</v>
      </c>
      <c r="F41" s="9">
        <v>51</v>
      </c>
      <c r="G41" s="8">
        <f t="shared" si="1"/>
        <v>70</v>
      </c>
    </row>
    <row r="42" spans="1:7" ht="15" customHeight="1" x14ac:dyDescent="0.15">
      <c r="A42" s="65"/>
      <c r="B42" s="58" t="s">
        <v>45</v>
      </c>
      <c r="C42" s="59"/>
      <c r="D42" s="9">
        <v>53</v>
      </c>
      <c r="E42" s="9">
        <v>88</v>
      </c>
      <c r="F42" s="9">
        <v>93</v>
      </c>
      <c r="G42" s="8">
        <f t="shared" si="1"/>
        <v>181</v>
      </c>
    </row>
    <row r="43" spans="1:7" ht="15" customHeight="1" thickBot="1" x14ac:dyDescent="0.2">
      <c r="A43" s="66"/>
      <c r="B43" s="60" t="s">
        <v>47</v>
      </c>
      <c r="C43" s="60"/>
      <c r="D43" s="18">
        <f>SUM(D27:D42)</f>
        <v>2036</v>
      </c>
      <c r="E43" s="18">
        <f>SUM(E27:E42)</f>
        <v>2700</v>
      </c>
      <c r="F43" s="18">
        <f>SUM(F27:F42)</f>
        <v>2498</v>
      </c>
      <c r="G43" s="18">
        <f>SUM(G27:G42)</f>
        <v>5198</v>
      </c>
    </row>
    <row r="44" spans="1:7" ht="15" customHeight="1" thickTop="1" x14ac:dyDescent="0.15">
      <c r="A44" s="64" t="s">
        <v>48</v>
      </c>
      <c r="B44" s="69" t="s">
        <v>49</v>
      </c>
      <c r="C44" s="69"/>
      <c r="D44" s="17">
        <v>1100</v>
      </c>
      <c r="E44" s="17">
        <v>1599</v>
      </c>
      <c r="F44" s="17">
        <v>1559</v>
      </c>
      <c r="G44" s="16">
        <f t="shared" ref="G44:G60" si="2">SUM(E44:F44)</f>
        <v>3158</v>
      </c>
    </row>
    <row r="45" spans="1:7" ht="15" customHeight="1" x14ac:dyDescent="0.15">
      <c r="A45" s="65"/>
      <c r="B45" s="63" t="s">
        <v>50</v>
      </c>
      <c r="C45" s="63"/>
      <c r="D45" s="8">
        <f>187-D60</f>
        <v>117</v>
      </c>
      <c r="E45" s="8">
        <f>151-E60</f>
        <v>139</v>
      </c>
      <c r="F45" s="8">
        <f>204-F60</f>
        <v>146</v>
      </c>
      <c r="G45" s="8">
        <f t="shared" si="2"/>
        <v>285</v>
      </c>
    </row>
    <row r="46" spans="1:7" ht="15" customHeight="1" x14ac:dyDescent="0.15">
      <c r="A46" s="65"/>
      <c r="B46" s="63" t="s">
        <v>51</v>
      </c>
      <c r="C46" s="63"/>
      <c r="D46" s="9">
        <v>324</v>
      </c>
      <c r="E46" s="9">
        <v>452</v>
      </c>
      <c r="F46" s="9">
        <v>427</v>
      </c>
      <c r="G46" s="8">
        <f t="shared" si="2"/>
        <v>879</v>
      </c>
    </row>
    <row r="47" spans="1:7" ht="15" customHeight="1" x14ac:dyDescent="0.15">
      <c r="A47" s="65"/>
      <c r="B47" s="63" t="s">
        <v>52</v>
      </c>
      <c r="C47" s="63"/>
      <c r="D47" s="9">
        <v>177</v>
      </c>
      <c r="E47" s="9">
        <v>261</v>
      </c>
      <c r="F47" s="9">
        <v>252</v>
      </c>
      <c r="G47" s="8">
        <f t="shared" si="2"/>
        <v>513</v>
      </c>
    </row>
    <row r="48" spans="1:7" ht="15" customHeight="1" x14ac:dyDescent="0.15">
      <c r="A48" s="65"/>
      <c r="B48" s="63" t="s">
        <v>53</v>
      </c>
      <c r="C48" s="63"/>
      <c r="D48" s="9">
        <v>229</v>
      </c>
      <c r="E48" s="9">
        <v>312</v>
      </c>
      <c r="F48" s="9">
        <v>335</v>
      </c>
      <c r="G48" s="8">
        <f t="shared" si="2"/>
        <v>647</v>
      </c>
    </row>
    <row r="49" spans="1:7" ht="15" customHeight="1" x14ac:dyDescent="0.15">
      <c r="A49" s="65"/>
      <c r="B49" s="63" t="s">
        <v>54</v>
      </c>
      <c r="C49" s="63"/>
      <c r="D49" s="9">
        <v>313</v>
      </c>
      <c r="E49" s="9">
        <v>457</v>
      </c>
      <c r="F49" s="9">
        <v>424</v>
      </c>
      <c r="G49" s="8">
        <f t="shared" si="2"/>
        <v>881</v>
      </c>
    </row>
    <row r="50" spans="1:7" ht="15" customHeight="1" x14ac:dyDescent="0.15">
      <c r="A50" s="65"/>
      <c r="B50" s="63" t="s">
        <v>55</v>
      </c>
      <c r="C50" s="63"/>
      <c r="D50" s="9">
        <v>98</v>
      </c>
      <c r="E50" s="9">
        <v>132</v>
      </c>
      <c r="F50" s="9">
        <v>128</v>
      </c>
      <c r="G50" s="8">
        <f t="shared" si="2"/>
        <v>260</v>
      </c>
    </row>
    <row r="51" spans="1:7" ht="15" customHeight="1" x14ac:dyDescent="0.15">
      <c r="A51" s="65"/>
      <c r="B51" s="63" t="s">
        <v>56</v>
      </c>
      <c r="C51" s="63"/>
      <c r="D51" s="9">
        <v>134</v>
      </c>
      <c r="E51" s="9">
        <v>166</v>
      </c>
      <c r="F51" s="9">
        <v>185</v>
      </c>
      <c r="G51" s="8">
        <f t="shared" si="2"/>
        <v>351</v>
      </c>
    </row>
    <row r="52" spans="1:7" ht="15" customHeight="1" x14ac:dyDescent="0.15">
      <c r="A52" s="65"/>
      <c r="B52" s="63" t="s">
        <v>57</v>
      </c>
      <c r="C52" s="63"/>
      <c r="D52" s="9">
        <v>65</v>
      </c>
      <c r="E52" s="9">
        <v>95</v>
      </c>
      <c r="F52" s="9">
        <v>84</v>
      </c>
      <c r="G52" s="8">
        <f t="shared" si="2"/>
        <v>179</v>
      </c>
    </row>
    <row r="53" spans="1:7" ht="15" customHeight="1" x14ac:dyDescent="0.15">
      <c r="A53" s="65"/>
      <c r="B53" s="63" t="s">
        <v>58</v>
      </c>
      <c r="C53" s="63"/>
      <c r="D53" s="9">
        <v>146</v>
      </c>
      <c r="E53" s="9">
        <v>204</v>
      </c>
      <c r="F53" s="9">
        <v>181</v>
      </c>
      <c r="G53" s="8">
        <f t="shared" si="2"/>
        <v>385</v>
      </c>
    </row>
    <row r="54" spans="1:7" ht="15" customHeight="1" x14ac:dyDescent="0.15">
      <c r="A54" s="65"/>
      <c r="B54" s="63" t="s">
        <v>59</v>
      </c>
      <c r="C54" s="63"/>
      <c r="D54" s="9">
        <v>196</v>
      </c>
      <c r="E54" s="9">
        <v>260</v>
      </c>
      <c r="F54" s="9">
        <v>253</v>
      </c>
      <c r="G54" s="8">
        <f t="shared" si="2"/>
        <v>513</v>
      </c>
    </row>
    <row r="55" spans="1:7" ht="15" customHeight="1" x14ac:dyDescent="0.15">
      <c r="A55" s="65"/>
      <c r="B55" s="63" t="s">
        <v>60</v>
      </c>
      <c r="C55" s="63"/>
      <c r="D55" s="9">
        <v>504</v>
      </c>
      <c r="E55" s="9">
        <v>638</v>
      </c>
      <c r="F55" s="9">
        <v>649</v>
      </c>
      <c r="G55" s="8">
        <f t="shared" si="2"/>
        <v>1287</v>
      </c>
    </row>
    <row r="56" spans="1:7" ht="15" customHeight="1" x14ac:dyDescent="0.15">
      <c r="A56" s="65"/>
      <c r="B56" s="63" t="s">
        <v>62</v>
      </c>
      <c r="C56" s="63"/>
      <c r="D56" s="9">
        <v>155</v>
      </c>
      <c r="E56" s="9">
        <v>218</v>
      </c>
      <c r="F56" s="9">
        <v>245</v>
      </c>
      <c r="G56" s="8">
        <f t="shared" si="2"/>
        <v>463</v>
      </c>
    </row>
    <row r="57" spans="1:7" ht="15" customHeight="1" x14ac:dyDescent="0.15">
      <c r="A57" s="65"/>
      <c r="B57" s="63" t="s">
        <v>63</v>
      </c>
      <c r="C57" s="63"/>
      <c r="D57" s="9">
        <v>94</v>
      </c>
      <c r="E57" s="9">
        <v>145</v>
      </c>
      <c r="F57" s="9">
        <v>155</v>
      </c>
      <c r="G57" s="8">
        <f t="shared" si="2"/>
        <v>300</v>
      </c>
    </row>
    <row r="58" spans="1:7" ht="15" customHeight="1" x14ac:dyDescent="0.15">
      <c r="A58" s="65"/>
      <c r="B58" s="63" t="s">
        <v>64</v>
      </c>
      <c r="C58" s="63"/>
      <c r="D58" s="9">
        <v>55</v>
      </c>
      <c r="E58" s="9">
        <v>110</v>
      </c>
      <c r="F58" s="9">
        <v>103</v>
      </c>
      <c r="G58" s="8">
        <f t="shared" si="2"/>
        <v>213</v>
      </c>
    </row>
    <row r="59" spans="1:7" ht="15" customHeight="1" x14ac:dyDescent="0.15">
      <c r="A59" s="65"/>
      <c r="B59" s="63" t="s">
        <v>65</v>
      </c>
      <c r="C59" s="63"/>
      <c r="D59" s="9">
        <v>71</v>
      </c>
      <c r="E59" s="9">
        <v>68</v>
      </c>
      <c r="F59" s="9">
        <v>3</v>
      </c>
      <c r="G59" s="8">
        <f t="shared" si="2"/>
        <v>71</v>
      </c>
    </row>
    <row r="60" spans="1:7" ht="15" customHeight="1" x14ac:dyDescent="0.15">
      <c r="A60" s="65"/>
      <c r="B60" s="63" t="s">
        <v>66</v>
      </c>
      <c r="C60" s="63"/>
      <c r="D60" s="8">
        <v>70</v>
      </c>
      <c r="E60" s="8">
        <v>12</v>
      </c>
      <c r="F60" s="8">
        <v>58</v>
      </c>
      <c r="G60" s="8">
        <f t="shared" si="2"/>
        <v>70</v>
      </c>
    </row>
    <row r="61" spans="1:7" ht="15" customHeight="1" thickBot="1" x14ac:dyDescent="0.2">
      <c r="A61" s="66"/>
      <c r="B61" s="60" t="s">
        <v>67</v>
      </c>
      <c r="C61" s="60"/>
      <c r="D61" s="18">
        <f>SUM(D44:D60)</f>
        <v>3848</v>
      </c>
      <c r="E61" s="18">
        <f>SUM(E44:E60)</f>
        <v>5268</v>
      </c>
      <c r="F61" s="18">
        <f>SUM(F44:F60)</f>
        <v>5187</v>
      </c>
      <c r="G61" s="18">
        <f>SUM(G44:G60)</f>
        <v>10455</v>
      </c>
    </row>
    <row r="62" spans="1:7" ht="15" customHeight="1" thickTop="1" x14ac:dyDescent="0.15">
      <c r="A62" s="64" t="s">
        <v>68</v>
      </c>
      <c r="B62" s="67" t="s">
        <v>69</v>
      </c>
      <c r="C62" s="68"/>
      <c r="D62" s="17">
        <v>52</v>
      </c>
      <c r="E62" s="17">
        <v>71</v>
      </c>
      <c r="F62" s="17">
        <v>68</v>
      </c>
      <c r="G62" s="16">
        <f t="shared" ref="G62:G88" si="3">SUM(E62:F62)</f>
        <v>139</v>
      </c>
    </row>
    <row r="63" spans="1:7" ht="15" customHeight="1" x14ac:dyDescent="0.15">
      <c r="A63" s="65"/>
      <c r="B63" s="58" t="s">
        <v>70</v>
      </c>
      <c r="C63" s="59"/>
      <c r="D63" s="9">
        <v>115</v>
      </c>
      <c r="E63" s="9">
        <v>160</v>
      </c>
      <c r="F63" s="9">
        <v>157</v>
      </c>
      <c r="G63" s="8">
        <f t="shared" si="3"/>
        <v>317</v>
      </c>
    </row>
    <row r="64" spans="1:7" ht="15" customHeight="1" x14ac:dyDescent="0.15">
      <c r="A64" s="65"/>
      <c r="B64" s="58" t="s">
        <v>71</v>
      </c>
      <c r="C64" s="59"/>
      <c r="D64" s="9">
        <v>151</v>
      </c>
      <c r="E64" s="9">
        <v>222</v>
      </c>
      <c r="F64" s="9">
        <v>232</v>
      </c>
      <c r="G64" s="8">
        <f t="shared" si="3"/>
        <v>454</v>
      </c>
    </row>
    <row r="65" spans="1:7" ht="15" customHeight="1" x14ac:dyDescent="0.15">
      <c r="A65" s="65"/>
      <c r="B65" s="58" t="s">
        <v>72</v>
      </c>
      <c r="C65" s="59"/>
      <c r="D65" s="9">
        <v>188</v>
      </c>
      <c r="E65" s="9">
        <v>280</v>
      </c>
      <c r="F65" s="9">
        <v>249</v>
      </c>
      <c r="G65" s="8">
        <f t="shared" si="3"/>
        <v>529</v>
      </c>
    </row>
    <row r="66" spans="1:7" ht="15" customHeight="1" x14ac:dyDescent="0.15">
      <c r="A66" s="65"/>
      <c r="B66" s="58" t="s">
        <v>73</v>
      </c>
      <c r="C66" s="59"/>
      <c r="D66" s="9">
        <v>155</v>
      </c>
      <c r="E66" s="9">
        <v>234</v>
      </c>
      <c r="F66" s="9">
        <v>221</v>
      </c>
      <c r="G66" s="8">
        <f t="shared" si="3"/>
        <v>455</v>
      </c>
    </row>
    <row r="67" spans="1:7" ht="15" customHeight="1" x14ac:dyDescent="0.15">
      <c r="A67" s="65"/>
      <c r="B67" s="58" t="s">
        <v>74</v>
      </c>
      <c r="C67" s="59"/>
      <c r="D67" s="9">
        <v>114</v>
      </c>
      <c r="E67" s="9">
        <v>133</v>
      </c>
      <c r="F67" s="9">
        <v>124</v>
      </c>
      <c r="G67" s="8">
        <f t="shared" si="3"/>
        <v>257</v>
      </c>
    </row>
    <row r="68" spans="1:7" ht="15" customHeight="1" x14ac:dyDescent="0.15">
      <c r="A68" s="65"/>
      <c r="B68" s="58" t="s">
        <v>75</v>
      </c>
      <c r="C68" s="59"/>
      <c r="D68" s="9">
        <v>163</v>
      </c>
      <c r="E68" s="9">
        <v>250</v>
      </c>
      <c r="F68" s="9">
        <v>228</v>
      </c>
      <c r="G68" s="8">
        <f t="shared" si="3"/>
        <v>478</v>
      </c>
    </row>
    <row r="69" spans="1:7" ht="15" customHeight="1" x14ac:dyDescent="0.15">
      <c r="A69" s="65"/>
      <c r="B69" s="58" t="s">
        <v>76</v>
      </c>
      <c r="C69" s="59"/>
      <c r="D69" s="9">
        <v>188</v>
      </c>
      <c r="E69" s="9">
        <v>284</v>
      </c>
      <c r="F69" s="9">
        <v>302</v>
      </c>
      <c r="G69" s="8">
        <f t="shared" si="3"/>
        <v>586</v>
      </c>
    </row>
    <row r="70" spans="1:7" ht="15" customHeight="1" x14ac:dyDescent="0.15">
      <c r="A70" s="65"/>
      <c r="B70" s="58" t="s">
        <v>77</v>
      </c>
      <c r="C70" s="59"/>
      <c r="D70" s="9">
        <v>211</v>
      </c>
      <c r="E70" s="9">
        <v>333</v>
      </c>
      <c r="F70" s="9">
        <v>315</v>
      </c>
      <c r="G70" s="8">
        <f t="shared" si="3"/>
        <v>648</v>
      </c>
    </row>
    <row r="71" spans="1:7" ht="15" customHeight="1" x14ac:dyDescent="0.15">
      <c r="A71" s="65"/>
      <c r="B71" s="58" t="s">
        <v>78</v>
      </c>
      <c r="C71" s="59"/>
      <c r="D71" s="9">
        <v>245</v>
      </c>
      <c r="E71" s="9">
        <v>335</v>
      </c>
      <c r="F71" s="9">
        <v>356</v>
      </c>
      <c r="G71" s="8">
        <f t="shared" si="3"/>
        <v>691</v>
      </c>
    </row>
    <row r="72" spans="1:7" ht="15" customHeight="1" x14ac:dyDescent="0.15">
      <c r="A72" s="65"/>
      <c r="B72" s="58" t="s">
        <v>79</v>
      </c>
      <c r="C72" s="59"/>
      <c r="D72" s="9">
        <v>111</v>
      </c>
      <c r="E72" s="9">
        <v>184</v>
      </c>
      <c r="F72" s="9">
        <v>175</v>
      </c>
      <c r="G72" s="8">
        <f t="shared" si="3"/>
        <v>359</v>
      </c>
    </row>
    <row r="73" spans="1:7" ht="15" customHeight="1" x14ac:dyDescent="0.15">
      <c r="A73" s="65"/>
      <c r="B73" s="58" t="s">
        <v>80</v>
      </c>
      <c r="C73" s="59"/>
      <c r="D73" s="9">
        <v>60</v>
      </c>
      <c r="E73" s="9">
        <v>100</v>
      </c>
      <c r="F73" s="9">
        <v>90</v>
      </c>
      <c r="G73" s="8">
        <f t="shared" si="3"/>
        <v>190</v>
      </c>
    </row>
    <row r="74" spans="1:7" ht="15" customHeight="1" x14ac:dyDescent="0.15">
      <c r="A74" s="65"/>
      <c r="B74" s="58" t="s">
        <v>81</v>
      </c>
      <c r="C74" s="59"/>
      <c r="D74" s="9">
        <v>136</v>
      </c>
      <c r="E74" s="9">
        <v>196</v>
      </c>
      <c r="F74" s="9">
        <v>203</v>
      </c>
      <c r="G74" s="8">
        <f t="shared" si="3"/>
        <v>399</v>
      </c>
    </row>
    <row r="75" spans="1:7" ht="15" customHeight="1" x14ac:dyDescent="0.15">
      <c r="A75" s="65"/>
      <c r="B75" s="58" t="s">
        <v>82</v>
      </c>
      <c r="C75" s="59"/>
      <c r="D75" s="9">
        <v>344</v>
      </c>
      <c r="E75" s="9">
        <v>513</v>
      </c>
      <c r="F75" s="9">
        <v>528</v>
      </c>
      <c r="G75" s="8">
        <f t="shared" si="3"/>
        <v>1041</v>
      </c>
    </row>
    <row r="76" spans="1:7" ht="15" customHeight="1" x14ac:dyDescent="0.15">
      <c r="A76" s="65"/>
      <c r="B76" s="58" t="s">
        <v>83</v>
      </c>
      <c r="C76" s="59"/>
      <c r="D76" s="9">
        <v>700</v>
      </c>
      <c r="E76" s="9">
        <v>967</v>
      </c>
      <c r="F76" s="9">
        <v>990</v>
      </c>
      <c r="G76" s="8">
        <f t="shared" si="3"/>
        <v>1957</v>
      </c>
    </row>
    <row r="77" spans="1:7" ht="15" customHeight="1" x14ac:dyDescent="0.15">
      <c r="A77" s="65"/>
      <c r="B77" s="58" t="s">
        <v>84</v>
      </c>
      <c r="C77" s="59"/>
      <c r="D77" s="9">
        <v>242</v>
      </c>
      <c r="E77" s="9">
        <v>373</v>
      </c>
      <c r="F77" s="9">
        <v>362</v>
      </c>
      <c r="G77" s="8">
        <f t="shared" si="3"/>
        <v>735</v>
      </c>
    </row>
    <row r="78" spans="1:7" ht="15" customHeight="1" x14ac:dyDescent="0.15">
      <c r="A78" s="65"/>
      <c r="B78" s="58" t="s">
        <v>85</v>
      </c>
      <c r="C78" s="59"/>
      <c r="D78" s="9">
        <v>155</v>
      </c>
      <c r="E78" s="9">
        <v>208</v>
      </c>
      <c r="F78" s="9">
        <v>210</v>
      </c>
      <c r="G78" s="8">
        <f t="shared" si="3"/>
        <v>418</v>
      </c>
    </row>
    <row r="79" spans="1:7" ht="15" customHeight="1" x14ac:dyDescent="0.15">
      <c r="A79" s="65"/>
      <c r="B79" s="58" t="s">
        <v>86</v>
      </c>
      <c r="C79" s="59"/>
      <c r="D79" s="9">
        <v>299</v>
      </c>
      <c r="E79" s="9">
        <v>434</v>
      </c>
      <c r="F79" s="9">
        <v>412</v>
      </c>
      <c r="G79" s="8">
        <f t="shared" si="3"/>
        <v>846</v>
      </c>
    </row>
    <row r="80" spans="1:7" ht="15" customHeight="1" x14ac:dyDescent="0.15">
      <c r="A80" s="65"/>
      <c r="B80" s="58" t="s">
        <v>87</v>
      </c>
      <c r="C80" s="59"/>
      <c r="D80" s="9">
        <v>123</v>
      </c>
      <c r="E80" s="9">
        <v>187</v>
      </c>
      <c r="F80" s="9">
        <v>164</v>
      </c>
      <c r="G80" s="8">
        <f t="shared" si="3"/>
        <v>351</v>
      </c>
    </row>
    <row r="81" spans="1:7" ht="15" customHeight="1" x14ac:dyDescent="0.15">
      <c r="A81" s="65"/>
      <c r="B81" s="58" t="s">
        <v>88</v>
      </c>
      <c r="C81" s="59"/>
      <c r="D81" s="9">
        <v>83</v>
      </c>
      <c r="E81" s="9">
        <v>120</v>
      </c>
      <c r="F81" s="9">
        <v>121</v>
      </c>
      <c r="G81" s="8">
        <f t="shared" si="3"/>
        <v>241</v>
      </c>
    </row>
    <row r="82" spans="1:7" ht="15" customHeight="1" x14ac:dyDescent="0.15">
      <c r="A82" s="65"/>
      <c r="B82" s="58" t="s">
        <v>89</v>
      </c>
      <c r="C82" s="59"/>
      <c r="D82" s="9">
        <v>117</v>
      </c>
      <c r="E82" s="9">
        <v>166</v>
      </c>
      <c r="F82" s="9">
        <v>194</v>
      </c>
      <c r="G82" s="8">
        <f t="shared" si="3"/>
        <v>360</v>
      </c>
    </row>
    <row r="83" spans="1:7" ht="15" customHeight="1" x14ac:dyDescent="0.15">
      <c r="A83" s="65"/>
      <c r="B83" s="58" t="s">
        <v>90</v>
      </c>
      <c r="C83" s="59"/>
      <c r="D83" s="9">
        <v>67</v>
      </c>
      <c r="E83" s="9">
        <v>100</v>
      </c>
      <c r="F83" s="9">
        <v>115</v>
      </c>
      <c r="G83" s="8">
        <f t="shared" si="3"/>
        <v>215</v>
      </c>
    </row>
    <row r="84" spans="1:7" ht="15" customHeight="1" x14ac:dyDescent="0.15">
      <c r="A84" s="65"/>
      <c r="B84" s="58" t="s">
        <v>91</v>
      </c>
      <c r="C84" s="59"/>
      <c r="D84" s="9">
        <v>185</v>
      </c>
      <c r="E84" s="9">
        <v>358</v>
      </c>
      <c r="F84" s="9">
        <v>343</v>
      </c>
      <c r="G84" s="8">
        <f t="shared" si="3"/>
        <v>701</v>
      </c>
    </row>
    <row r="85" spans="1:7" ht="15" customHeight="1" x14ac:dyDescent="0.15">
      <c r="A85" s="65"/>
      <c r="B85" s="58" t="s">
        <v>92</v>
      </c>
      <c r="C85" s="59"/>
      <c r="D85" s="9">
        <v>125</v>
      </c>
      <c r="E85" s="9">
        <v>227</v>
      </c>
      <c r="F85" s="9">
        <v>235</v>
      </c>
      <c r="G85" s="8">
        <f t="shared" si="3"/>
        <v>462</v>
      </c>
    </row>
    <row r="86" spans="1:7" ht="15" customHeight="1" x14ac:dyDescent="0.15">
      <c r="A86" s="65"/>
      <c r="B86" s="58" t="s">
        <v>93</v>
      </c>
      <c r="C86" s="59"/>
      <c r="D86" s="9">
        <v>55</v>
      </c>
      <c r="E86" s="9">
        <v>23</v>
      </c>
      <c r="F86" s="9">
        <v>32</v>
      </c>
      <c r="G86" s="8">
        <f t="shared" si="3"/>
        <v>55</v>
      </c>
    </row>
    <row r="87" spans="1:7" ht="15" customHeight="1" x14ac:dyDescent="0.15">
      <c r="A87" s="65"/>
      <c r="B87" s="58" t="s">
        <v>94</v>
      </c>
      <c r="C87" s="59"/>
      <c r="D87" s="9">
        <v>109</v>
      </c>
      <c r="E87" s="9">
        <v>36</v>
      </c>
      <c r="F87" s="9">
        <v>73</v>
      </c>
      <c r="G87" s="8">
        <f t="shared" si="3"/>
        <v>109</v>
      </c>
    </row>
    <row r="88" spans="1:7" ht="15" customHeight="1" x14ac:dyDescent="0.15">
      <c r="A88" s="65"/>
      <c r="B88" s="58" t="s">
        <v>95</v>
      </c>
      <c r="C88" s="59"/>
      <c r="D88" s="9">
        <v>53</v>
      </c>
      <c r="E88" s="9">
        <v>31</v>
      </c>
      <c r="F88" s="9">
        <v>22</v>
      </c>
      <c r="G88" s="8">
        <f t="shared" si="3"/>
        <v>53</v>
      </c>
    </row>
    <row r="89" spans="1:7" ht="15" customHeight="1" thickBot="1" x14ac:dyDescent="0.2">
      <c r="A89" s="66"/>
      <c r="B89" s="60" t="s">
        <v>96</v>
      </c>
      <c r="C89" s="60"/>
      <c r="D89" s="18">
        <f>SUM(D62:D88)</f>
        <v>4546</v>
      </c>
      <c r="E89" s="18">
        <f>SUM(E62:E88)</f>
        <v>6525</v>
      </c>
      <c r="F89" s="18">
        <f>SUM(F62:F88)</f>
        <v>6521</v>
      </c>
      <c r="G89" s="18">
        <f>SUM(G62:G88)</f>
        <v>13046</v>
      </c>
    </row>
    <row r="90" spans="1:7" ht="15" customHeight="1" thickTop="1" thickBot="1" x14ac:dyDescent="0.2">
      <c r="A90" s="33" t="s">
        <v>104</v>
      </c>
      <c r="B90" s="78" t="s">
        <v>103</v>
      </c>
      <c r="C90" s="79"/>
      <c r="D90" s="32">
        <v>431</v>
      </c>
      <c r="E90" s="32">
        <v>555</v>
      </c>
      <c r="F90" s="32">
        <v>526</v>
      </c>
      <c r="G90" s="32">
        <f>SUM(E90:F90)</f>
        <v>1081</v>
      </c>
    </row>
    <row r="91" spans="1:7" ht="15" customHeight="1" thickTop="1" thickBot="1" x14ac:dyDescent="0.2">
      <c r="A91" s="21"/>
      <c r="B91" s="61" t="s">
        <v>97</v>
      </c>
      <c r="C91" s="62"/>
      <c r="D91" s="22">
        <f>SUM(D6:D25,D27:D42,D44:D60,D62:D88,D90)</f>
        <v>15143</v>
      </c>
      <c r="E91" s="22">
        <f>SUM(E6:E25,E27:E42,E44:E60,E62:E88,E90)</f>
        <v>20929</v>
      </c>
      <c r="F91" s="22">
        <f>SUM(F6:F25,F27:F42,F44:F60,F62:F88,F90)</f>
        <v>20625</v>
      </c>
      <c r="G91" s="22">
        <f>SUM(G6:G25,G27:G42,G44:G60,G62:G88,G90)</f>
        <v>41554</v>
      </c>
    </row>
    <row r="92" spans="1:7" ht="15" customHeight="1" thickTop="1" x14ac:dyDescent="0.15">
      <c r="D92" s="10"/>
      <c r="E92" s="10"/>
      <c r="F92" s="10"/>
      <c r="G92" s="10"/>
    </row>
    <row r="93" spans="1:7" ht="15" customHeight="1" x14ac:dyDescent="0.15">
      <c r="D93" s="10"/>
      <c r="E93" s="10"/>
      <c r="F93" s="10"/>
      <c r="G93" s="10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2"/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>
    <oddFooter>&amp;C&amp;P/&amp;N</oddFooter>
  </headerFooter>
  <rowBreaks count="1" manualBreakCount="1">
    <brk id="6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opLeftCell="A82" zoomScale="120" zoomScaleNormal="120" zoomScaleSheetLayoutView="130" workbookViewId="0">
      <selection activeCell="A2" sqref="A2:G3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71" t="s">
        <v>108</v>
      </c>
      <c r="G1" s="72"/>
      <c r="H1" s="2"/>
    </row>
    <row r="2" spans="1:8" ht="13.5" customHeight="1" x14ac:dyDescent="0.15">
      <c r="A2" s="73" t="s">
        <v>0</v>
      </c>
      <c r="B2" s="73"/>
      <c r="C2" s="73"/>
      <c r="D2" s="73"/>
      <c r="E2" s="73"/>
      <c r="F2" s="73"/>
      <c r="G2" s="73"/>
      <c r="H2" s="3"/>
    </row>
    <row r="3" spans="1:8" ht="13.5" customHeight="1" x14ac:dyDescent="0.2">
      <c r="A3" s="73"/>
      <c r="B3" s="73"/>
      <c r="C3" s="73"/>
      <c r="D3" s="73"/>
      <c r="E3" s="73"/>
      <c r="F3" s="73"/>
      <c r="G3" s="73"/>
      <c r="H3" s="4"/>
    </row>
    <row r="4" spans="1:8" ht="16.5" customHeight="1" x14ac:dyDescent="0.15">
      <c r="B4" s="74"/>
      <c r="C4" s="74"/>
      <c r="D4" s="5"/>
      <c r="E4" s="75" t="s">
        <v>99</v>
      </c>
      <c r="F4" s="75"/>
      <c r="G4" s="75"/>
    </row>
    <row r="5" spans="1:8" ht="15" customHeight="1" x14ac:dyDescent="0.15">
      <c r="A5" s="6"/>
      <c r="B5" s="76" t="s">
        <v>1</v>
      </c>
      <c r="C5" s="76"/>
      <c r="D5" s="39" t="s">
        <v>2</v>
      </c>
      <c r="E5" s="39" t="s">
        <v>3</v>
      </c>
      <c r="F5" s="39" t="s">
        <v>4</v>
      </c>
      <c r="G5" s="39" t="s">
        <v>5</v>
      </c>
    </row>
    <row r="6" spans="1:8" ht="15" customHeight="1" x14ac:dyDescent="0.15">
      <c r="A6" s="77" t="s">
        <v>6</v>
      </c>
      <c r="B6" s="58" t="s">
        <v>7</v>
      </c>
      <c r="C6" s="59"/>
      <c r="D6" s="8">
        <f>471-D24</f>
        <v>417</v>
      </c>
      <c r="E6" s="9">
        <f>659-E24</f>
        <v>572</v>
      </c>
      <c r="F6" s="9">
        <v>567</v>
      </c>
      <c r="G6" s="8">
        <f t="shared" ref="G6:G25" si="0">SUM(E6:F6)</f>
        <v>1139</v>
      </c>
    </row>
    <row r="7" spans="1:8" ht="15" customHeight="1" x14ac:dyDescent="0.15">
      <c r="A7" s="65"/>
      <c r="B7" s="58" t="s">
        <v>8</v>
      </c>
      <c r="C7" s="59"/>
      <c r="D7" s="9">
        <v>143</v>
      </c>
      <c r="E7" s="9">
        <v>185</v>
      </c>
      <c r="F7" s="9">
        <v>194</v>
      </c>
      <c r="G7" s="8">
        <f t="shared" si="0"/>
        <v>379</v>
      </c>
    </row>
    <row r="8" spans="1:8" ht="15" customHeight="1" x14ac:dyDescent="0.15">
      <c r="A8" s="65"/>
      <c r="B8" s="58" t="s">
        <v>9</v>
      </c>
      <c r="C8" s="59"/>
      <c r="D8" s="9">
        <v>91</v>
      </c>
      <c r="E8" s="9">
        <v>117</v>
      </c>
      <c r="F8" s="9">
        <v>112</v>
      </c>
      <c r="G8" s="8">
        <f t="shared" si="0"/>
        <v>229</v>
      </c>
    </row>
    <row r="9" spans="1:8" ht="15" customHeight="1" x14ac:dyDescent="0.15">
      <c r="A9" s="65"/>
      <c r="B9" s="58" t="s">
        <v>10</v>
      </c>
      <c r="C9" s="59"/>
      <c r="D9" s="9">
        <v>329</v>
      </c>
      <c r="E9" s="9">
        <v>417</v>
      </c>
      <c r="F9" s="9">
        <v>452</v>
      </c>
      <c r="G9" s="8">
        <f t="shared" si="0"/>
        <v>869</v>
      </c>
    </row>
    <row r="10" spans="1:8" ht="15" customHeight="1" x14ac:dyDescent="0.15">
      <c r="A10" s="65"/>
      <c r="B10" s="58" t="s">
        <v>11</v>
      </c>
      <c r="C10" s="59"/>
      <c r="D10" s="9">
        <v>92</v>
      </c>
      <c r="E10" s="9">
        <v>117</v>
      </c>
      <c r="F10" s="9">
        <v>114</v>
      </c>
      <c r="G10" s="8">
        <f t="shared" si="0"/>
        <v>231</v>
      </c>
    </row>
    <row r="11" spans="1:8" ht="15" customHeight="1" x14ac:dyDescent="0.15">
      <c r="A11" s="65"/>
      <c r="B11" s="58" t="s">
        <v>12</v>
      </c>
      <c r="C11" s="59"/>
      <c r="D11" s="9">
        <v>81</v>
      </c>
      <c r="E11" s="9">
        <v>112</v>
      </c>
      <c r="F11" s="9">
        <v>94</v>
      </c>
      <c r="G11" s="8">
        <f t="shared" si="0"/>
        <v>206</v>
      </c>
    </row>
    <row r="12" spans="1:8" ht="15" customHeight="1" x14ac:dyDescent="0.15">
      <c r="A12" s="65"/>
      <c r="B12" s="58" t="s">
        <v>13</v>
      </c>
      <c r="C12" s="59"/>
      <c r="D12" s="9">
        <v>81</v>
      </c>
      <c r="E12" s="9">
        <v>114</v>
      </c>
      <c r="F12" s="9">
        <v>117</v>
      </c>
      <c r="G12" s="8">
        <f t="shared" si="0"/>
        <v>231</v>
      </c>
    </row>
    <row r="13" spans="1:8" ht="15" customHeight="1" x14ac:dyDescent="0.15">
      <c r="A13" s="65"/>
      <c r="B13" s="58" t="s">
        <v>14</v>
      </c>
      <c r="C13" s="59"/>
      <c r="D13" s="9">
        <v>343</v>
      </c>
      <c r="E13" s="9">
        <v>473</v>
      </c>
      <c r="F13" s="9">
        <v>480</v>
      </c>
      <c r="G13" s="8">
        <f t="shared" si="0"/>
        <v>953</v>
      </c>
    </row>
    <row r="14" spans="1:8" ht="15" customHeight="1" x14ac:dyDescent="0.15">
      <c r="A14" s="65"/>
      <c r="B14" s="58" t="s">
        <v>15</v>
      </c>
      <c r="C14" s="59"/>
      <c r="D14" s="9">
        <v>182</v>
      </c>
      <c r="E14" s="9">
        <v>288</v>
      </c>
      <c r="F14" s="9">
        <v>255</v>
      </c>
      <c r="G14" s="8">
        <f t="shared" si="0"/>
        <v>543</v>
      </c>
    </row>
    <row r="15" spans="1:8" ht="15" customHeight="1" x14ac:dyDescent="0.15">
      <c r="A15" s="65"/>
      <c r="B15" s="58" t="s">
        <v>16</v>
      </c>
      <c r="C15" s="59"/>
      <c r="D15" s="9">
        <v>224</v>
      </c>
      <c r="E15" s="9">
        <v>307</v>
      </c>
      <c r="F15" s="9">
        <v>287</v>
      </c>
      <c r="G15" s="8">
        <f t="shared" si="0"/>
        <v>594</v>
      </c>
    </row>
    <row r="16" spans="1:8" ht="15" customHeight="1" x14ac:dyDescent="0.15">
      <c r="A16" s="65"/>
      <c r="B16" s="58" t="s">
        <v>17</v>
      </c>
      <c r="C16" s="59"/>
      <c r="D16" s="9">
        <v>154</v>
      </c>
      <c r="E16" s="9">
        <v>237</v>
      </c>
      <c r="F16" s="9">
        <v>224</v>
      </c>
      <c r="G16" s="8">
        <f t="shared" si="0"/>
        <v>461</v>
      </c>
    </row>
    <row r="17" spans="1:8" ht="15" customHeight="1" x14ac:dyDescent="0.15">
      <c r="A17" s="65"/>
      <c r="B17" s="58" t="s">
        <v>18</v>
      </c>
      <c r="C17" s="59"/>
      <c r="D17" s="9">
        <v>157</v>
      </c>
      <c r="E17" s="9">
        <v>202</v>
      </c>
      <c r="F17" s="9">
        <v>239</v>
      </c>
      <c r="G17" s="8">
        <f t="shared" si="0"/>
        <v>441</v>
      </c>
    </row>
    <row r="18" spans="1:8" ht="15" customHeight="1" x14ac:dyDescent="0.15">
      <c r="A18" s="65"/>
      <c r="B18" s="58" t="s">
        <v>19</v>
      </c>
      <c r="C18" s="59"/>
      <c r="D18" s="9">
        <v>250</v>
      </c>
      <c r="E18" s="9">
        <v>304</v>
      </c>
      <c r="F18" s="9">
        <v>283</v>
      </c>
      <c r="G18" s="8">
        <f t="shared" si="0"/>
        <v>587</v>
      </c>
    </row>
    <row r="19" spans="1:8" ht="15" customHeight="1" x14ac:dyDescent="0.15">
      <c r="A19" s="65"/>
      <c r="B19" s="58" t="s">
        <v>20</v>
      </c>
      <c r="C19" s="59"/>
      <c r="D19" s="9">
        <v>179</v>
      </c>
      <c r="E19" s="9">
        <v>252</v>
      </c>
      <c r="F19" s="9">
        <v>241</v>
      </c>
      <c r="G19" s="8">
        <f t="shared" si="0"/>
        <v>493</v>
      </c>
    </row>
    <row r="20" spans="1:8" ht="15" customHeight="1" x14ac:dyDescent="0.15">
      <c r="A20" s="65"/>
      <c r="B20" s="58" t="s">
        <v>21</v>
      </c>
      <c r="C20" s="59"/>
      <c r="D20" s="8">
        <f>199-D25</f>
        <v>93</v>
      </c>
      <c r="E20" s="8">
        <f>161-E25</f>
        <v>128</v>
      </c>
      <c r="F20" s="8">
        <f>196-F25</f>
        <v>123</v>
      </c>
      <c r="G20" s="8">
        <f t="shared" si="0"/>
        <v>251</v>
      </c>
    </row>
    <row r="21" spans="1:8" ht="15" customHeight="1" x14ac:dyDescent="0.15">
      <c r="A21" s="65"/>
      <c r="B21" s="58" t="s">
        <v>22</v>
      </c>
      <c r="C21" s="59"/>
      <c r="D21" s="9">
        <v>532</v>
      </c>
      <c r="E21" s="9">
        <v>834</v>
      </c>
      <c r="F21" s="9">
        <v>830</v>
      </c>
      <c r="G21" s="8">
        <f t="shared" si="0"/>
        <v>1664</v>
      </c>
    </row>
    <row r="22" spans="1:8" ht="15" customHeight="1" x14ac:dyDescent="0.15">
      <c r="A22" s="65"/>
      <c r="B22" s="58" t="s">
        <v>23</v>
      </c>
      <c r="C22" s="59"/>
      <c r="D22" s="9">
        <v>369</v>
      </c>
      <c r="E22" s="9">
        <v>533</v>
      </c>
      <c r="F22" s="9">
        <v>593</v>
      </c>
      <c r="G22" s="8">
        <f t="shared" si="0"/>
        <v>1126</v>
      </c>
    </row>
    <row r="23" spans="1:8" ht="15" customHeight="1" x14ac:dyDescent="0.15">
      <c r="A23" s="65"/>
      <c r="B23" s="58" t="s">
        <v>24</v>
      </c>
      <c r="C23" s="59"/>
      <c r="D23" s="9">
        <v>411</v>
      </c>
      <c r="E23" s="9">
        <v>571</v>
      </c>
      <c r="F23" s="9">
        <v>515</v>
      </c>
      <c r="G23" s="8">
        <f t="shared" si="0"/>
        <v>1086</v>
      </c>
    </row>
    <row r="24" spans="1:8" ht="15" customHeight="1" x14ac:dyDescent="0.15">
      <c r="A24" s="65"/>
      <c r="B24" s="37" t="s">
        <v>26</v>
      </c>
      <c r="C24" s="38"/>
      <c r="D24" s="13">
        <v>54</v>
      </c>
      <c r="E24" s="14">
        <v>87</v>
      </c>
      <c r="F24" s="14">
        <v>111</v>
      </c>
      <c r="G24" s="8">
        <f t="shared" si="0"/>
        <v>198</v>
      </c>
      <c r="H24" s="10"/>
    </row>
    <row r="25" spans="1:8" ht="15" customHeight="1" x14ac:dyDescent="0.15">
      <c r="A25" s="65"/>
      <c r="B25" s="58" t="s">
        <v>27</v>
      </c>
      <c r="C25" s="59"/>
      <c r="D25" s="13">
        <v>106</v>
      </c>
      <c r="E25" s="13">
        <v>33</v>
      </c>
      <c r="F25" s="13">
        <v>73</v>
      </c>
      <c r="G25" s="13">
        <f t="shared" si="0"/>
        <v>106</v>
      </c>
      <c r="H25" s="10"/>
    </row>
    <row r="26" spans="1:8" ht="15" customHeight="1" thickBot="1" x14ac:dyDescent="0.2">
      <c r="A26" s="65"/>
      <c r="B26" s="70" t="s">
        <v>28</v>
      </c>
      <c r="C26" s="70"/>
      <c r="D26" s="15">
        <f>SUM(D6:D25)</f>
        <v>4288</v>
      </c>
      <c r="E26" s="15">
        <f>SUM(E6:E25)</f>
        <v>5883</v>
      </c>
      <c r="F26" s="15">
        <f>SUM(F6:F25)</f>
        <v>5904</v>
      </c>
      <c r="G26" s="15">
        <f>SUM(G6:G25)</f>
        <v>11787</v>
      </c>
    </row>
    <row r="27" spans="1:8" ht="15" customHeight="1" thickTop="1" x14ac:dyDescent="0.15">
      <c r="A27" s="64" t="s">
        <v>29</v>
      </c>
      <c r="B27" s="67" t="s">
        <v>30</v>
      </c>
      <c r="C27" s="68"/>
      <c r="D27" s="17">
        <v>267</v>
      </c>
      <c r="E27" s="17">
        <v>405</v>
      </c>
      <c r="F27" s="17">
        <v>354</v>
      </c>
      <c r="G27" s="16">
        <f t="shared" ref="G27:G42" si="1">SUM(E27:F27)</f>
        <v>759</v>
      </c>
    </row>
    <row r="28" spans="1:8" ht="15" customHeight="1" x14ac:dyDescent="0.15">
      <c r="A28" s="65"/>
      <c r="B28" s="58" t="s">
        <v>31</v>
      </c>
      <c r="C28" s="59"/>
      <c r="D28" s="9">
        <v>104</v>
      </c>
      <c r="E28" s="9">
        <v>138</v>
      </c>
      <c r="F28" s="9">
        <v>128</v>
      </c>
      <c r="G28" s="8">
        <f t="shared" si="1"/>
        <v>266</v>
      </c>
    </row>
    <row r="29" spans="1:8" ht="15" customHeight="1" x14ac:dyDescent="0.15">
      <c r="A29" s="65"/>
      <c r="B29" s="58" t="s">
        <v>32</v>
      </c>
      <c r="C29" s="59"/>
      <c r="D29" s="9">
        <v>75</v>
      </c>
      <c r="E29" s="9">
        <v>107</v>
      </c>
      <c r="F29" s="9">
        <v>94</v>
      </c>
      <c r="G29" s="8">
        <f t="shared" si="1"/>
        <v>201</v>
      </c>
    </row>
    <row r="30" spans="1:8" ht="15" customHeight="1" x14ac:dyDescent="0.15">
      <c r="A30" s="65"/>
      <c r="B30" s="58" t="s">
        <v>33</v>
      </c>
      <c r="C30" s="59"/>
      <c r="D30" s="9">
        <v>225</v>
      </c>
      <c r="E30" s="9">
        <v>337</v>
      </c>
      <c r="F30" s="9">
        <v>277</v>
      </c>
      <c r="G30" s="8">
        <f t="shared" si="1"/>
        <v>614</v>
      </c>
    </row>
    <row r="31" spans="1:8" ht="15" customHeight="1" x14ac:dyDescent="0.15">
      <c r="A31" s="65"/>
      <c r="B31" s="58" t="s">
        <v>34</v>
      </c>
      <c r="C31" s="59"/>
      <c r="D31" s="9">
        <v>57</v>
      </c>
      <c r="E31" s="9">
        <v>68</v>
      </c>
      <c r="F31" s="9">
        <v>60</v>
      </c>
      <c r="G31" s="8">
        <f t="shared" si="1"/>
        <v>128</v>
      </c>
    </row>
    <row r="32" spans="1:8" ht="15" customHeight="1" x14ac:dyDescent="0.15">
      <c r="A32" s="65"/>
      <c r="B32" s="58" t="s">
        <v>35</v>
      </c>
      <c r="C32" s="59"/>
      <c r="D32" s="9">
        <v>139</v>
      </c>
      <c r="E32" s="9">
        <v>187</v>
      </c>
      <c r="F32" s="9">
        <v>175</v>
      </c>
      <c r="G32" s="8">
        <f t="shared" si="1"/>
        <v>362</v>
      </c>
    </row>
    <row r="33" spans="1:7" ht="15" customHeight="1" x14ac:dyDescent="0.15">
      <c r="A33" s="65"/>
      <c r="B33" s="58" t="s">
        <v>36</v>
      </c>
      <c r="C33" s="59"/>
      <c r="D33" s="9">
        <v>219</v>
      </c>
      <c r="E33" s="9">
        <v>300</v>
      </c>
      <c r="F33" s="9">
        <v>272</v>
      </c>
      <c r="G33" s="8">
        <f t="shared" si="1"/>
        <v>572</v>
      </c>
    </row>
    <row r="34" spans="1:7" ht="15" customHeight="1" x14ac:dyDescent="0.15">
      <c r="A34" s="65"/>
      <c r="B34" s="58" t="s">
        <v>37</v>
      </c>
      <c r="C34" s="59"/>
      <c r="D34" s="9">
        <v>250</v>
      </c>
      <c r="E34" s="9">
        <v>347</v>
      </c>
      <c r="F34" s="9">
        <v>330</v>
      </c>
      <c r="G34" s="8">
        <f t="shared" si="1"/>
        <v>677</v>
      </c>
    </row>
    <row r="35" spans="1:7" ht="15" customHeight="1" x14ac:dyDescent="0.15">
      <c r="A35" s="65"/>
      <c r="B35" s="58" t="s">
        <v>38</v>
      </c>
      <c r="C35" s="59"/>
      <c r="D35" s="9">
        <v>181</v>
      </c>
      <c r="E35" s="9">
        <v>228</v>
      </c>
      <c r="F35" s="9">
        <v>237</v>
      </c>
      <c r="G35" s="8">
        <f t="shared" si="1"/>
        <v>465</v>
      </c>
    </row>
    <row r="36" spans="1:7" ht="15" customHeight="1" x14ac:dyDescent="0.15">
      <c r="A36" s="65"/>
      <c r="B36" s="58" t="s">
        <v>39</v>
      </c>
      <c r="C36" s="59"/>
      <c r="D36" s="9">
        <v>175</v>
      </c>
      <c r="E36" s="9">
        <v>266</v>
      </c>
      <c r="F36" s="9">
        <v>254</v>
      </c>
      <c r="G36" s="8">
        <f t="shared" si="1"/>
        <v>520</v>
      </c>
    </row>
    <row r="37" spans="1:7" ht="15" customHeight="1" x14ac:dyDescent="0.15">
      <c r="A37" s="65"/>
      <c r="B37" s="58" t="s">
        <v>40</v>
      </c>
      <c r="C37" s="59"/>
      <c r="D37" s="9">
        <v>155</v>
      </c>
      <c r="E37" s="9">
        <v>145</v>
      </c>
      <c r="F37" s="9">
        <v>134</v>
      </c>
      <c r="G37" s="8">
        <f t="shared" si="1"/>
        <v>279</v>
      </c>
    </row>
    <row r="38" spans="1:7" ht="15" customHeight="1" x14ac:dyDescent="0.15">
      <c r="A38" s="65"/>
      <c r="B38" s="58" t="s">
        <v>41</v>
      </c>
      <c r="C38" s="59"/>
      <c r="D38" s="9">
        <v>38</v>
      </c>
      <c r="E38" s="9">
        <v>42</v>
      </c>
      <c r="F38" s="9">
        <v>23</v>
      </c>
      <c r="G38" s="8">
        <f t="shared" si="1"/>
        <v>65</v>
      </c>
    </row>
    <row r="39" spans="1:7" ht="15" customHeight="1" x14ac:dyDescent="0.15">
      <c r="A39" s="65"/>
      <c r="B39" s="58" t="s">
        <v>42</v>
      </c>
      <c r="C39" s="59"/>
      <c r="D39" s="9">
        <v>25</v>
      </c>
      <c r="E39" s="9">
        <v>23</v>
      </c>
      <c r="F39" s="9">
        <v>2</v>
      </c>
      <c r="G39" s="8">
        <f t="shared" si="1"/>
        <v>25</v>
      </c>
    </row>
    <row r="40" spans="1:7" ht="15" customHeight="1" x14ac:dyDescent="0.15">
      <c r="A40" s="65"/>
      <c r="B40" s="58" t="s">
        <v>43</v>
      </c>
      <c r="C40" s="59"/>
      <c r="D40" s="9">
        <v>0</v>
      </c>
      <c r="E40" s="9">
        <v>0</v>
      </c>
      <c r="F40" s="9">
        <v>0</v>
      </c>
      <c r="G40" s="8">
        <f t="shared" si="1"/>
        <v>0</v>
      </c>
    </row>
    <row r="41" spans="1:7" ht="15" customHeight="1" x14ac:dyDescent="0.15">
      <c r="A41" s="65"/>
      <c r="B41" s="58" t="s">
        <v>44</v>
      </c>
      <c r="C41" s="59"/>
      <c r="D41" s="9">
        <v>70</v>
      </c>
      <c r="E41" s="9">
        <v>19</v>
      </c>
      <c r="F41" s="9">
        <v>51</v>
      </c>
      <c r="G41" s="8">
        <f t="shared" si="1"/>
        <v>70</v>
      </c>
    </row>
    <row r="42" spans="1:7" ht="15" customHeight="1" x14ac:dyDescent="0.15">
      <c r="A42" s="65"/>
      <c r="B42" s="58" t="s">
        <v>45</v>
      </c>
      <c r="C42" s="59"/>
      <c r="D42" s="9">
        <v>54</v>
      </c>
      <c r="E42" s="9">
        <v>90</v>
      </c>
      <c r="F42" s="9">
        <v>96</v>
      </c>
      <c r="G42" s="8">
        <f t="shared" si="1"/>
        <v>186</v>
      </c>
    </row>
    <row r="43" spans="1:7" ht="15" customHeight="1" thickBot="1" x14ac:dyDescent="0.2">
      <c r="A43" s="66"/>
      <c r="B43" s="60" t="s">
        <v>47</v>
      </c>
      <c r="C43" s="60"/>
      <c r="D43" s="18">
        <f>SUM(D27:D42)</f>
        <v>2034</v>
      </c>
      <c r="E43" s="18">
        <f>SUM(E27:E42)</f>
        <v>2702</v>
      </c>
      <c r="F43" s="18">
        <f>SUM(F27:F42)</f>
        <v>2487</v>
      </c>
      <c r="G43" s="18">
        <f>SUM(G27:G42)</f>
        <v>5189</v>
      </c>
    </row>
    <row r="44" spans="1:7" ht="15" customHeight="1" thickTop="1" x14ac:dyDescent="0.15">
      <c r="A44" s="64" t="s">
        <v>48</v>
      </c>
      <c r="B44" s="69" t="s">
        <v>49</v>
      </c>
      <c r="C44" s="69"/>
      <c r="D44" s="17">
        <v>1100</v>
      </c>
      <c r="E44" s="17">
        <v>1600</v>
      </c>
      <c r="F44" s="17">
        <v>1564</v>
      </c>
      <c r="G44" s="16">
        <f t="shared" ref="G44:G60" si="2">SUM(E44:F44)</f>
        <v>3164</v>
      </c>
    </row>
    <row r="45" spans="1:7" ht="15" customHeight="1" x14ac:dyDescent="0.15">
      <c r="A45" s="65"/>
      <c r="B45" s="63" t="s">
        <v>50</v>
      </c>
      <c r="C45" s="63"/>
      <c r="D45" s="8">
        <f>186-D60</f>
        <v>117</v>
      </c>
      <c r="E45" s="8">
        <f>150-E60</f>
        <v>139</v>
      </c>
      <c r="F45" s="8">
        <f>204-F60</f>
        <v>146</v>
      </c>
      <c r="G45" s="8">
        <f t="shared" si="2"/>
        <v>285</v>
      </c>
    </row>
    <row r="46" spans="1:7" ht="15" customHeight="1" x14ac:dyDescent="0.15">
      <c r="A46" s="65"/>
      <c r="B46" s="63" t="s">
        <v>51</v>
      </c>
      <c r="C46" s="63"/>
      <c r="D46" s="9">
        <v>324</v>
      </c>
      <c r="E46" s="9">
        <v>451</v>
      </c>
      <c r="F46" s="9">
        <v>427</v>
      </c>
      <c r="G46" s="8">
        <f t="shared" si="2"/>
        <v>878</v>
      </c>
    </row>
    <row r="47" spans="1:7" ht="15" customHeight="1" x14ac:dyDescent="0.15">
      <c r="A47" s="65"/>
      <c r="B47" s="63" t="s">
        <v>52</v>
      </c>
      <c r="C47" s="63"/>
      <c r="D47" s="9">
        <v>179</v>
      </c>
      <c r="E47" s="9">
        <v>263</v>
      </c>
      <c r="F47" s="9">
        <v>254</v>
      </c>
      <c r="G47" s="8">
        <f t="shared" si="2"/>
        <v>517</v>
      </c>
    </row>
    <row r="48" spans="1:7" ht="15" customHeight="1" x14ac:dyDescent="0.15">
      <c r="A48" s="65"/>
      <c r="B48" s="63" t="s">
        <v>53</v>
      </c>
      <c r="C48" s="63"/>
      <c r="D48" s="9">
        <v>232</v>
      </c>
      <c r="E48" s="9">
        <v>317</v>
      </c>
      <c r="F48" s="9">
        <v>338</v>
      </c>
      <c r="G48" s="8">
        <f t="shared" si="2"/>
        <v>655</v>
      </c>
    </row>
    <row r="49" spans="1:7" ht="15" customHeight="1" x14ac:dyDescent="0.15">
      <c r="A49" s="65"/>
      <c r="B49" s="63" t="s">
        <v>54</v>
      </c>
      <c r="C49" s="63"/>
      <c r="D49" s="9">
        <v>313</v>
      </c>
      <c r="E49" s="9">
        <v>456</v>
      </c>
      <c r="F49" s="9">
        <v>421</v>
      </c>
      <c r="G49" s="8">
        <f t="shared" si="2"/>
        <v>877</v>
      </c>
    </row>
    <row r="50" spans="1:7" ht="15" customHeight="1" x14ac:dyDescent="0.15">
      <c r="A50" s="65"/>
      <c r="B50" s="63" t="s">
        <v>55</v>
      </c>
      <c r="C50" s="63"/>
      <c r="D50" s="9">
        <v>98</v>
      </c>
      <c r="E50" s="9">
        <v>131</v>
      </c>
      <c r="F50" s="9">
        <v>128</v>
      </c>
      <c r="G50" s="8">
        <f t="shared" si="2"/>
        <v>259</v>
      </c>
    </row>
    <row r="51" spans="1:7" ht="15" customHeight="1" x14ac:dyDescent="0.15">
      <c r="A51" s="65"/>
      <c r="B51" s="63" t="s">
        <v>56</v>
      </c>
      <c r="C51" s="63"/>
      <c r="D51" s="9">
        <v>134</v>
      </c>
      <c r="E51" s="9">
        <v>166</v>
      </c>
      <c r="F51" s="9">
        <v>185</v>
      </c>
      <c r="G51" s="8">
        <f t="shared" si="2"/>
        <v>351</v>
      </c>
    </row>
    <row r="52" spans="1:7" ht="15" customHeight="1" x14ac:dyDescent="0.15">
      <c r="A52" s="65"/>
      <c r="B52" s="63" t="s">
        <v>57</v>
      </c>
      <c r="C52" s="63"/>
      <c r="D52" s="9">
        <v>63</v>
      </c>
      <c r="E52" s="9">
        <v>93</v>
      </c>
      <c r="F52" s="9">
        <v>82</v>
      </c>
      <c r="G52" s="8">
        <f t="shared" si="2"/>
        <v>175</v>
      </c>
    </row>
    <row r="53" spans="1:7" ht="15" customHeight="1" x14ac:dyDescent="0.15">
      <c r="A53" s="65"/>
      <c r="B53" s="63" t="s">
        <v>58</v>
      </c>
      <c r="C53" s="63"/>
      <c r="D53" s="9">
        <v>146</v>
      </c>
      <c r="E53" s="9">
        <v>204</v>
      </c>
      <c r="F53" s="9">
        <v>181</v>
      </c>
      <c r="G53" s="8">
        <f t="shared" si="2"/>
        <v>385</v>
      </c>
    </row>
    <row r="54" spans="1:7" ht="15" customHeight="1" x14ac:dyDescent="0.15">
      <c r="A54" s="65"/>
      <c r="B54" s="63" t="s">
        <v>59</v>
      </c>
      <c r="C54" s="63"/>
      <c r="D54" s="9">
        <v>197</v>
      </c>
      <c r="E54" s="9">
        <v>262</v>
      </c>
      <c r="F54" s="9">
        <v>255</v>
      </c>
      <c r="G54" s="8">
        <f t="shared" si="2"/>
        <v>517</v>
      </c>
    </row>
    <row r="55" spans="1:7" ht="15" customHeight="1" x14ac:dyDescent="0.15">
      <c r="A55" s="65"/>
      <c r="B55" s="63" t="s">
        <v>60</v>
      </c>
      <c r="C55" s="63"/>
      <c r="D55" s="9">
        <v>504</v>
      </c>
      <c r="E55" s="9">
        <v>637</v>
      </c>
      <c r="F55" s="9">
        <v>648</v>
      </c>
      <c r="G55" s="8">
        <f t="shared" si="2"/>
        <v>1285</v>
      </c>
    </row>
    <row r="56" spans="1:7" ht="15" customHeight="1" x14ac:dyDescent="0.15">
      <c r="A56" s="65"/>
      <c r="B56" s="63" t="s">
        <v>62</v>
      </c>
      <c r="C56" s="63"/>
      <c r="D56" s="9">
        <v>164</v>
      </c>
      <c r="E56" s="9">
        <v>223</v>
      </c>
      <c r="F56" s="9">
        <v>256</v>
      </c>
      <c r="G56" s="8">
        <f t="shared" si="2"/>
        <v>479</v>
      </c>
    </row>
    <row r="57" spans="1:7" ht="15" customHeight="1" x14ac:dyDescent="0.15">
      <c r="A57" s="65"/>
      <c r="B57" s="63" t="s">
        <v>63</v>
      </c>
      <c r="C57" s="63"/>
      <c r="D57" s="9">
        <v>91</v>
      </c>
      <c r="E57" s="9">
        <v>141</v>
      </c>
      <c r="F57" s="9">
        <v>150</v>
      </c>
      <c r="G57" s="8">
        <f t="shared" si="2"/>
        <v>291</v>
      </c>
    </row>
    <row r="58" spans="1:7" ht="15" customHeight="1" x14ac:dyDescent="0.15">
      <c r="A58" s="65"/>
      <c r="B58" s="63" t="s">
        <v>64</v>
      </c>
      <c r="C58" s="63"/>
      <c r="D58" s="9">
        <v>55</v>
      </c>
      <c r="E58" s="9">
        <v>109</v>
      </c>
      <c r="F58" s="9">
        <v>102</v>
      </c>
      <c r="G58" s="8">
        <f t="shared" si="2"/>
        <v>211</v>
      </c>
    </row>
    <row r="59" spans="1:7" ht="15" customHeight="1" x14ac:dyDescent="0.15">
      <c r="A59" s="65"/>
      <c r="B59" s="63" t="s">
        <v>65</v>
      </c>
      <c r="C59" s="63"/>
      <c r="D59" s="9">
        <v>69</v>
      </c>
      <c r="E59" s="9">
        <v>66</v>
      </c>
      <c r="F59" s="9">
        <v>3</v>
      </c>
      <c r="G59" s="8">
        <f t="shared" si="2"/>
        <v>69</v>
      </c>
    </row>
    <row r="60" spans="1:7" ht="15" customHeight="1" x14ac:dyDescent="0.15">
      <c r="A60" s="65"/>
      <c r="B60" s="63" t="s">
        <v>66</v>
      </c>
      <c r="C60" s="63"/>
      <c r="D60" s="8">
        <v>69</v>
      </c>
      <c r="E60" s="8">
        <v>11</v>
      </c>
      <c r="F60" s="8">
        <v>58</v>
      </c>
      <c r="G60" s="8">
        <f t="shared" si="2"/>
        <v>69</v>
      </c>
    </row>
    <row r="61" spans="1:7" ht="15" customHeight="1" thickBot="1" x14ac:dyDescent="0.2">
      <c r="A61" s="66"/>
      <c r="B61" s="60" t="s">
        <v>67</v>
      </c>
      <c r="C61" s="60"/>
      <c r="D61" s="18">
        <f>SUM(D44:D60)</f>
        <v>3855</v>
      </c>
      <c r="E61" s="18">
        <f>SUM(E44:E60)</f>
        <v>5269</v>
      </c>
      <c r="F61" s="18">
        <f>SUM(F44:F60)</f>
        <v>5198</v>
      </c>
      <c r="G61" s="18">
        <f>SUM(G44:G60)</f>
        <v>10467</v>
      </c>
    </row>
    <row r="62" spans="1:7" ht="15" customHeight="1" thickTop="1" x14ac:dyDescent="0.15">
      <c r="A62" s="64" t="s">
        <v>68</v>
      </c>
      <c r="B62" s="67" t="s">
        <v>69</v>
      </c>
      <c r="C62" s="68"/>
      <c r="D62" s="17">
        <v>53</v>
      </c>
      <c r="E62" s="17">
        <v>72</v>
      </c>
      <c r="F62" s="17">
        <v>68</v>
      </c>
      <c r="G62" s="16">
        <f t="shared" ref="G62:G88" si="3">SUM(E62:F62)</f>
        <v>140</v>
      </c>
    </row>
    <row r="63" spans="1:7" ht="15" customHeight="1" x14ac:dyDescent="0.15">
      <c r="A63" s="65"/>
      <c r="B63" s="58" t="s">
        <v>70</v>
      </c>
      <c r="C63" s="59"/>
      <c r="D63" s="9">
        <v>116</v>
      </c>
      <c r="E63" s="9">
        <v>161</v>
      </c>
      <c r="F63" s="9">
        <v>160</v>
      </c>
      <c r="G63" s="8">
        <f t="shared" si="3"/>
        <v>321</v>
      </c>
    </row>
    <row r="64" spans="1:7" ht="15" customHeight="1" x14ac:dyDescent="0.15">
      <c r="A64" s="65"/>
      <c r="B64" s="58" t="s">
        <v>71</v>
      </c>
      <c r="C64" s="59"/>
      <c r="D64" s="9">
        <v>151</v>
      </c>
      <c r="E64" s="9">
        <v>221</v>
      </c>
      <c r="F64" s="9">
        <v>231</v>
      </c>
      <c r="G64" s="8">
        <f t="shared" si="3"/>
        <v>452</v>
      </c>
    </row>
    <row r="65" spans="1:7" ht="15" customHeight="1" x14ac:dyDescent="0.15">
      <c r="A65" s="65"/>
      <c r="B65" s="58" t="s">
        <v>72</v>
      </c>
      <c r="C65" s="59"/>
      <c r="D65" s="9">
        <v>188</v>
      </c>
      <c r="E65" s="9">
        <v>275</v>
      </c>
      <c r="F65" s="9">
        <v>247</v>
      </c>
      <c r="G65" s="8">
        <f t="shared" si="3"/>
        <v>522</v>
      </c>
    </row>
    <row r="66" spans="1:7" ht="15" customHeight="1" x14ac:dyDescent="0.15">
      <c r="A66" s="65"/>
      <c r="B66" s="58" t="s">
        <v>73</v>
      </c>
      <c r="C66" s="59"/>
      <c r="D66" s="9">
        <v>156</v>
      </c>
      <c r="E66" s="9">
        <v>234</v>
      </c>
      <c r="F66" s="9">
        <v>221</v>
      </c>
      <c r="G66" s="8">
        <f t="shared" si="3"/>
        <v>455</v>
      </c>
    </row>
    <row r="67" spans="1:7" ht="15" customHeight="1" x14ac:dyDescent="0.15">
      <c r="A67" s="65"/>
      <c r="B67" s="58" t="s">
        <v>74</v>
      </c>
      <c r="C67" s="59"/>
      <c r="D67" s="9">
        <v>115</v>
      </c>
      <c r="E67" s="9">
        <v>133</v>
      </c>
      <c r="F67" s="9">
        <v>125</v>
      </c>
      <c r="G67" s="8">
        <f t="shared" si="3"/>
        <v>258</v>
      </c>
    </row>
    <row r="68" spans="1:7" ht="15" customHeight="1" x14ac:dyDescent="0.15">
      <c r="A68" s="65"/>
      <c r="B68" s="58" t="s">
        <v>75</v>
      </c>
      <c r="C68" s="59"/>
      <c r="D68" s="9">
        <v>164</v>
      </c>
      <c r="E68" s="9">
        <v>251</v>
      </c>
      <c r="F68" s="9">
        <v>228</v>
      </c>
      <c r="G68" s="8">
        <f t="shared" si="3"/>
        <v>479</v>
      </c>
    </row>
    <row r="69" spans="1:7" ht="15" customHeight="1" x14ac:dyDescent="0.15">
      <c r="A69" s="65"/>
      <c r="B69" s="58" t="s">
        <v>76</v>
      </c>
      <c r="C69" s="59"/>
      <c r="D69" s="9">
        <v>188</v>
      </c>
      <c r="E69" s="9">
        <v>285</v>
      </c>
      <c r="F69" s="9">
        <v>301</v>
      </c>
      <c r="G69" s="8">
        <f t="shared" si="3"/>
        <v>586</v>
      </c>
    </row>
    <row r="70" spans="1:7" ht="15" customHeight="1" x14ac:dyDescent="0.15">
      <c r="A70" s="65"/>
      <c r="B70" s="58" t="s">
        <v>77</v>
      </c>
      <c r="C70" s="59"/>
      <c r="D70" s="9">
        <v>211</v>
      </c>
      <c r="E70" s="9">
        <v>332</v>
      </c>
      <c r="F70" s="9">
        <v>315</v>
      </c>
      <c r="G70" s="8">
        <f t="shared" si="3"/>
        <v>647</v>
      </c>
    </row>
    <row r="71" spans="1:7" ht="15" customHeight="1" x14ac:dyDescent="0.15">
      <c r="A71" s="65"/>
      <c r="B71" s="58" t="s">
        <v>78</v>
      </c>
      <c r="C71" s="59"/>
      <c r="D71" s="9">
        <v>248</v>
      </c>
      <c r="E71" s="9">
        <v>342</v>
      </c>
      <c r="F71" s="9">
        <v>363</v>
      </c>
      <c r="G71" s="8">
        <f t="shared" si="3"/>
        <v>705</v>
      </c>
    </row>
    <row r="72" spans="1:7" ht="15" customHeight="1" x14ac:dyDescent="0.15">
      <c r="A72" s="65"/>
      <c r="B72" s="58" t="s">
        <v>79</v>
      </c>
      <c r="C72" s="59"/>
      <c r="D72" s="9">
        <v>111</v>
      </c>
      <c r="E72" s="9">
        <v>185</v>
      </c>
      <c r="F72" s="9">
        <v>175</v>
      </c>
      <c r="G72" s="8">
        <f t="shared" si="3"/>
        <v>360</v>
      </c>
    </row>
    <row r="73" spans="1:7" ht="15" customHeight="1" x14ac:dyDescent="0.15">
      <c r="A73" s="65"/>
      <c r="B73" s="58" t="s">
        <v>80</v>
      </c>
      <c r="C73" s="59"/>
      <c r="D73" s="9">
        <v>60</v>
      </c>
      <c r="E73" s="9">
        <v>100</v>
      </c>
      <c r="F73" s="9">
        <v>90</v>
      </c>
      <c r="G73" s="8">
        <f t="shared" si="3"/>
        <v>190</v>
      </c>
    </row>
    <row r="74" spans="1:7" ht="15" customHeight="1" x14ac:dyDescent="0.15">
      <c r="A74" s="65"/>
      <c r="B74" s="58" t="s">
        <v>81</v>
      </c>
      <c r="C74" s="59"/>
      <c r="D74" s="9">
        <v>136</v>
      </c>
      <c r="E74" s="9">
        <v>196</v>
      </c>
      <c r="F74" s="9">
        <v>203</v>
      </c>
      <c r="G74" s="8">
        <f t="shared" si="3"/>
        <v>399</v>
      </c>
    </row>
    <row r="75" spans="1:7" ht="15" customHeight="1" x14ac:dyDescent="0.15">
      <c r="A75" s="65"/>
      <c r="B75" s="58" t="s">
        <v>82</v>
      </c>
      <c r="C75" s="59"/>
      <c r="D75" s="9">
        <v>343</v>
      </c>
      <c r="E75" s="9">
        <v>513</v>
      </c>
      <c r="F75" s="9">
        <v>529</v>
      </c>
      <c r="G75" s="8">
        <f t="shared" si="3"/>
        <v>1042</v>
      </c>
    </row>
    <row r="76" spans="1:7" ht="15" customHeight="1" x14ac:dyDescent="0.15">
      <c r="A76" s="65"/>
      <c r="B76" s="58" t="s">
        <v>83</v>
      </c>
      <c r="C76" s="59"/>
      <c r="D76" s="9">
        <v>699</v>
      </c>
      <c r="E76" s="9">
        <v>970</v>
      </c>
      <c r="F76" s="9">
        <v>988</v>
      </c>
      <c r="G76" s="8">
        <f t="shared" si="3"/>
        <v>1958</v>
      </c>
    </row>
    <row r="77" spans="1:7" ht="15" customHeight="1" x14ac:dyDescent="0.15">
      <c r="A77" s="65"/>
      <c r="B77" s="58" t="s">
        <v>84</v>
      </c>
      <c r="C77" s="59"/>
      <c r="D77" s="9">
        <v>239</v>
      </c>
      <c r="E77" s="9">
        <v>371</v>
      </c>
      <c r="F77" s="9">
        <v>359</v>
      </c>
      <c r="G77" s="8">
        <f t="shared" si="3"/>
        <v>730</v>
      </c>
    </row>
    <row r="78" spans="1:7" ht="15" customHeight="1" x14ac:dyDescent="0.15">
      <c r="A78" s="65"/>
      <c r="B78" s="58" t="s">
        <v>85</v>
      </c>
      <c r="C78" s="59"/>
      <c r="D78" s="9">
        <v>155</v>
      </c>
      <c r="E78" s="9">
        <v>208</v>
      </c>
      <c r="F78" s="9">
        <v>211</v>
      </c>
      <c r="G78" s="8">
        <f t="shared" si="3"/>
        <v>419</v>
      </c>
    </row>
    <row r="79" spans="1:7" ht="15" customHeight="1" x14ac:dyDescent="0.15">
      <c r="A79" s="65"/>
      <c r="B79" s="58" t="s">
        <v>86</v>
      </c>
      <c r="C79" s="59"/>
      <c r="D79" s="9">
        <v>300</v>
      </c>
      <c r="E79" s="9">
        <v>435</v>
      </c>
      <c r="F79" s="9">
        <v>411</v>
      </c>
      <c r="G79" s="8">
        <f>SUM(E79:F79)</f>
        <v>846</v>
      </c>
    </row>
    <row r="80" spans="1:7" ht="15" customHeight="1" x14ac:dyDescent="0.15">
      <c r="A80" s="65"/>
      <c r="B80" s="58" t="s">
        <v>87</v>
      </c>
      <c r="C80" s="59"/>
      <c r="D80" s="9">
        <v>123</v>
      </c>
      <c r="E80" s="9">
        <v>187</v>
      </c>
      <c r="F80" s="9">
        <v>164</v>
      </c>
      <c r="G80" s="8">
        <f t="shared" si="3"/>
        <v>351</v>
      </c>
    </row>
    <row r="81" spans="1:7" ht="15" customHeight="1" x14ac:dyDescent="0.15">
      <c r="A81" s="65"/>
      <c r="B81" s="58" t="s">
        <v>88</v>
      </c>
      <c r="C81" s="59"/>
      <c r="D81" s="9">
        <v>83</v>
      </c>
      <c r="E81" s="9">
        <v>120</v>
      </c>
      <c r="F81" s="9">
        <v>121</v>
      </c>
      <c r="G81" s="8">
        <f t="shared" si="3"/>
        <v>241</v>
      </c>
    </row>
    <row r="82" spans="1:7" ht="15" customHeight="1" x14ac:dyDescent="0.15">
      <c r="A82" s="65"/>
      <c r="B82" s="58" t="s">
        <v>89</v>
      </c>
      <c r="C82" s="59"/>
      <c r="D82" s="9">
        <v>115</v>
      </c>
      <c r="E82" s="9">
        <v>162</v>
      </c>
      <c r="F82" s="9">
        <v>189</v>
      </c>
      <c r="G82" s="8">
        <f t="shared" si="3"/>
        <v>351</v>
      </c>
    </row>
    <row r="83" spans="1:7" ht="15" customHeight="1" x14ac:dyDescent="0.15">
      <c r="A83" s="65"/>
      <c r="B83" s="58" t="s">
        <v>90</v>
      </c>
      <c r="C83" s="59"/>
      <c r="D83" s="9">
        <v>69</v>
      </c>
      <c r="E83" s="9">
        <v>104</v>
      </c>
      <c r="F83" s="9">
        <v>119</v>
      </c>
      <c r="G83" s="8">
        <f t="shared" si="3"/>
        <v>223</v>
      </c>
    </row>
    <row r="84" spans="1:7" ht="15" customHeight="1" x14ac:dyDescent="0.15">
      <c r="A84" s="65"/>
      <c r="B84" s="58" t="s">
        <v>91</v>
      </c>
      <c r="C84" s="59"/>
      <c r="D84" s="9">
        <v>183</v>
      </c>
      <c r="E84" s="9">
        <v>356</v>
      </c>
      <c r="F84" s="9">
        <v>339</v>
      </c>
      <c r="G84" s="8">
        <f t="shared" si="3"/>
        <v>695</v>
      </c>
    </row>
    <row r="85" spans="1:7" ht="15" customHeight="1" x14ac:dyDescent="0.15">
      <c r="A85" s="65"/>
      <c r="B85" s="58" t="s">
        <v>92</v>
      </c>
      <c r="C85" s="59"/>
      <c r="D85" s="9">
        <v>125</v>
      </c>
      <c r="E85" s="9">
        <v>227</v>
      </c>
      <c r="F85" s="9">
        <v>235</v>
      </c>
      <c r="G85" s="8">
        <f t="shared" si="3"/>
        <v>462</v>
      </c>
    </row>
    <row r="86" spans="1:7" ht="15" customHeight="1" x14ac:dyDescent="0.15">
      <c r="A86" s="65"/>
      <c r="B86" s="58" t="s">
        <v>93</v>
      </c>
      <c r="C86" s="59"/>
      <c r="D86" s="9">
        <v>56</v>
      </c>
      <c r="E86" s="9">
        <v>24</v>
      </c>
      <c r="F86" s="9">
        <v>32</v>
      </c>
      <c r="G86" s="8">
        <f t="shared" si="3"/>
        <v>56</v>
      </c>
    </row>
    <row r="87" spans="1:7" ht="15" customHeight="1" x14ac:dyDescent="0.15">
      <c r="A87" s="65"/>
      <c r="B87" s="58" t="s">
        <v>94</v>
      </c>
      <c r="C87" s="59"/>
      <c r="D87" s="9">
        <v>109</v>
      </c>
      <c r="E87" s="9">
        <v>36</v>
      </c>
      <c r="F87" s="9">
        <v>73</v>
      </c>
      <c r="G87" s="8">
        <f t="shared" si="3"/>
        <v>109</v>
      </c>
    </row>
    <row r="88" spans="1:7" ht="15" customHeight="1" x14ac:dyDescent="0.15">
      <c r="A88" s="65"/>
      <c r="B88" s="58" t="s">
        <v>95</v>
      </c>
      <c r="C88" s="59"/>
      <c r="D88" s="9">
        <v>53</v>
      </c>
      <c r="E88" s="9">
        <v>31</v>
      </c>
      <c r="F88" s="9">
        <v>22</v>
      </c>
      <c r="G88" s="8">
        <f t="shared" si="3"/>
        <v>53</v>
      </c>
    </row>
    <row r="89" spans="1:7" ht="15" customHeight="1" thickBot="1" x14ac:dyDescent="0.2">
      <c r="A89" s="66"/>
      <c r="B89" s="60" t="s">
        <v>96</v>
      </c>
      <c r="C89" s="60"/>
      <c r="D89" s="18">
        <f>SUM(D62:D88)</f>
        <v>4549</v>
      </c>
      <c r="E89" s="18">
        <f>SUM(E62:E88)</f>
        <v>6531</v>
      </c>
      <c r="F89" s="18">
        <f>SUM(F62:F88)</f>
        <v>6519</v>
      </c>
      <c r="G89" s="18">
        <f>SUM(G62:G88)</f>
        <v>13050</v>
      </c>
    </row>
    <row r="90" spans="1:7" ht="15" customHeight="1" thickTop="1" thickBot="1" x14ac:dyDescent="0.2">
      <c r="A90" s="33" t="s">
        <v>104</v>
      </c>
      <c r="B90" s="78" t="s">
        <v>103</v>
      </c>
      <c r="C90" s="79"/>
      <c r="D90" s="32">
        <v>430</v>
      </c>
      <c r="E90" s="32">
        <v>557</v>
      </c>
      <c r="F90" s="32">
        <v>526</v>
      </c>
      <c r="G90" s="32">
        <f>SUM(E90:F90)</f>
        <v>1083</v>
      </c>
    </row>
    <row r="91" spans="1:7" ht="15" customHeight="1" thickTop="1" thickBot="1" x14ac:dyDescent="0.2">
      <c r="A91" s="21"/>
      <c r="B91" s="61" t="s">
        <v>97</v>
      </c>
      <c r="C91" s="62"/>
      <c r="D91" s="22">
        <f>SUM(D6:D25,D27:D42,D44:D60,D62:D88,D90)</f>
        <v>15156</v>
      </c>
      <c r="E91" s="22">
        <f>SUM(E6:E25,E27:E42,E44:E60,E62:E88,E90)</f>
        <v>20942</v>
      </c>
      <c r="F91" s="22">
        <f>SUM(F6:F25,F27:F42,F44:F60,F62:F88,F90)</f>
        <v>20634</v>
      </c>
      <c r="G91" s="22">
        <f>SUM(G6:G25,G27:G42,G44:G60,G62:G88,G90)</f>
        <v>41576</v>
      </c>
    </row>
    <row r="92" spans="1:7" ht="15" customHeight="1" thickTop="1" x14ac:dyDescent="0.15">
      <c r="D92" s="10"/>
      <c r="E92" s="10"/>
      <c r="F92" s="10"/>
      <c r="G92" s="10"/>
    </row>
    <row r="93" spans="1:7" ht="15" customHeight="1" x14ac:dyDescent="0.15">
      <c r="D93" s="10"/>
      <c r="E93" s="10"/>
      <c r="F93" s="10"/>
      <c r="G93" s="10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2"/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>
    <oddFooter>&amp;C&amp;P/&amp;N</oddFooter>
  </headerFooter>
  <rowBreaks count="1" manualBreakCount="1">
    <brk id="6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opLeftCell="A85" zoomScale="110" zoomScaleNormal="110" zoomScaleSheetLayoutView="130" workbookViewId="0">
      <selection activeCell="E8" sqref="E8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71" t="s">
        <v>109</v>
      </c>
      <c r="G1" s="72"/>
      <c r="H1" s="2"/>
    </row>
    <row r="2" spans="1:8" ht="13.5" customHeight="1" x14ac:dyDescent="0.15">
      <c r="A2" s="73" t="s">
        <v>0</v>
      </c>
      <c r="B2" s="73"/>
      <c r="C2" s="73"/>
      <c r="D2" s="73"/>
      <c r="E2" s="73"/>
      <c r="F2" s="73"/>
      <c r="G2" s="73"/>
      <c r="H2" s="3"/>
    </row>
    <row r="3" spans="1:8" ht="13.5" customHeight="1" x14ac:dyDescent="0.2">
      <c r="A3" s="73"/>
      <c r="B3" s="73"/>
      <c r="C3" s="73"/>
      <c r="D3" s="73"/>
      <c r="E3" s="73"/>
      <c r="F3" s="73"/>
      <c r="G3" s="73"/>
      <c r="H3" s="4"/>
    </row>
    <row r="4" spans="1:8" ht="16.5" customHeight="1" x14ac:dyDescent="0.15">
      <c r="B4" s="74"/>
      <c r="C4" s="74"/>
      <c r="D4" s="5"/>
      <c r="E4" s="75" t="s">
        <v>99</v>
      </c>
      <c r="F4" s="75"/>
      <c r="G4" s="75"/>
    </row>
    <row r="5" spans="1:8" ht="15" customHeight="1" x14ac:dyDescent="0.15">
      <c r="A5" s="6"/>
      <c r="B5" s="76" t="s">
        <v>1</v>
      </c>
      <c r="C5" s="76"/>
      <c r="D5" s="42" t="s">
        <v>2</v>
      </c>
      <c r="E5" s="42" t="s">
        <v>3</v>
      </c>
      <c r="F5" s="42" t="s">
        <v>4</v>
      </c>
      <c r="G5" s="42" t="s">
        <v>5</v>
      </c>
    </row>
    <row r="6" spans="1:8" ht="15" customHeight="1" x14ac:dyDescent="0.15">
      <c r="A6" s="77" t="s">
        <v>6</v>
      </c>
      <c r="B6" s="58" t="s">
        <v>7</v>
      </c>
      <c r="C6" s="59"/>
      <c r="D6" s="8">
        <f>471-D24</f>
        <v>417</v>
      </c>
      <c r="E6" s="9">
        <v>570</v>
      </c>
      <c r="F6" s="9">
        <v>562</v>
      </c>
      <c r="G6" s="8">
        <f t="shared" ref="G6:G25" si="0">SUM(E6:F6)</f>
        <v>1132</v>
      </c>
    </row>
    <row r="7" spans="1:8" ht="15" customHeight="1" x14ac:dyDescent="0.15">
      <c r="A7" s="65"/>
      <c r="B7" s="58" t="s">
        <v>8</v>
      </c>
      <c r="C7" s="59"/>
      <c r="D7" s="9">
        <v>143</v>
      </c>
      <c r="E7" s="9">
        <v>184</v>
      </c>
      <c r="F7" s="9">
        <v>194</v>
      </c>
      <c r="G7" s="8">
        <f t="shared" si="0"/>
        <v>378</v>
      </c>
    </row>
    <row r="8" spans="1:8" ht="15" customHeight="1" x14ac:dyDescent="0.15">
      <c r="A8" s="65"/>
      <c r="B8" s="58" t="s">
        <v>9</v>
      </c>
      <c r="C8" s="59"/>
      <c r="D8" s="9">
        <v>91</v>
      </c>
      <c r="E8" s="9">
        <v>117</v>
      </c>
      <c r="F8" s="9">
        <v>112</v>
      </c>
      <c r="G8" s="8">
        <f t="shared" si="0"/>
        <v>229</v>
      </c>
    </row>
    <row r="9" spans="1:8" ht="15" customHeight="1" x14ac:dyDescent="0.15">
      <c r="A9" s="65"/>
      <c r="B9" s="58" t="s">
        <v>10</v>
      </c>
      <c r="C9" s="59"/>
      <c r="D9" s="9">
        <v>329</v>
      </c>
      <c r="E9" s="9">
        <v>416</v>
      </c>
      <c r="F9" s="9">
        <v>452</v>
      </c>
      <c r="G9" s="8">
        <f t="shared" si="0"/>
        <v>868</v>
      </c>
    </row>
    <row r="10" spans="1:8" ht="15" customHeight="1" x14ac:dyDescent="0.15">
      <c r="A10" s="65"/>
      <c r="B10" s="58" t="s">
        <v>11</v>
      </c>
      <c r="C10" s="59"/>
      <c r="D10" s="9">
        <v>93</v>
      </c>
      <c r="E10" s="9">
        <v>118</v>
      </c>
      <c r="F10" s="9">
        <v>114</v>
      </c>
      <c r="G10" s="8">
        <f t="shared" si="0"/>
        <v>232</v>
      </c>
    </row>
    <row r="11" spans="1:8" ht="15" customHeight="1" x14ac:dyDescent="0.15">
      <c r="A11" s="65"/>
      <c r="B11" s="58" t="s">
        <v>12</v>
      </c>
      <c r="C11" s="59"/>
      <c r="D11" s="9">
        <v>81</v>
      </c>
      <c r="E11" s="9">
        <v>112</v>
      </c>
      <c r="F11" s="9">
        <v>94</v>
      </c>
      <c r="G11" s="8">
        <f t="shared" si="0"/>
        <v>206</v>
      </c>
    </row>
    <row r="12" spans="1:8" ht="15" customHeight="1" x14ac:dyDescent="0.15">
      <c r="A12" s="65"/>
      <c r="B12" s="58" t="s">
        <v>13</v>
      </c>
      <c r="C12" s="59"/>
      <c r="D12" s="9">
        <v>80</v>
      </c>
      <c r="E12" s="9">
        <v>112</v>
      </c>
      <c r="F12" s="9">
        <v>117</v>
      </c>
      <c r="G12" s="8">
        <f t="shared" si="0"/>
        <v>229</v>
      </c>
    </row>
    <row r="13" spans="1:8" ht="15" customHeight="1" x14ac:dyDescent="0.15">
      <c r="A13" s="65"/>
      <c r="B13" s="58" t="s">
        <v>14</v>
      </c>
      <c r="C13" s="59"/>
      <c r="D13" s="9">
        <v>343</v>
      </c>
      <c r="E13" s="9">
        <v>473</v>
      </c>
      <c r="F13" s="9">
        <v>481</v>
      </c>
      <c r="G13" s="8">
        <f t="shared" si="0"/>
        <v>954</v>
      </c>
    </row>
    <row r="14" spans="1:8" ht="15" customHeight="1" x14ac:dyDescent="0.15">
      <c r="A14" s="65"/>
      <c r="B14" s="58" t="s">
        <v>15</v>
      </c>
      <c r="C14" s="59"/>
      <c r="D14" s="9">
        <v>182</v>
      </c>
      <c r="E14" s="9">
        <v>289</v>
      </c>
      <c r="F14" s="9">
        <v>254</v>
      </c>
      <c r="G14" s="8">
        <f t="shared" si="0"/>
        <v>543</v>
      </c>
    </row>
    <row r="15" spans="1:8" ht="15" customHeight="1" x14ac:dyDescent="0.15">
      <c r="A15" s="65"/>
      <c r="B15" s="58" t="s">
        <v>16</v>
      </c>
      <c r="C15" s="59"/>
      <c r="D15" s="9">
        <v>225</v>
      </c>
      <c r="E15" s="9">
        <v>308</v>
      </c>
      <c r="F15" s="9">
        <v>288</v>
      </c>
      <c r="G15" s="8">
        <f t="shared" si="0"/>
        <v>596</v>
      </c>
    </row>
    <row r="16" spans="1:8" ht="15" customHeight="1" x14ac:dyDescent="0.15">
      <c r="A16" s="65"/>
      <c r="B16" s="58" t="s">
        <v>17</v>
      </c>
      <c r="C16" s="59"/>
      <c r="D16" s="9">
        <v>151</v>
      </c>
      <c r="E16" s="9">
        <v>234</v>
      </c>
      <c r="F16" s="9">
        <v>222</v>
      </c>
      <c r="G16" s="8">
        <f t="shared" si="0"/>
        <v>456</v>
      </c>
    </row>
    <row r="17" spans="1:8" ht="15" customHeight="1" x14ac:dyDescent="0.15">
      <c r="A17" s="65"/>
      <c r="B17" s="58" t="s">
        <v>18</v>
      </c>
      <c r="C17" s="59"/>
      <c r="D17" s="9">
        <v>157</v>
      </c>
      <c r="E17" s="9">
        <v>203</v>
      </c>
      <c r="F17" s="9">
        <v>239</v>
      </c>
      <c r="G17" s="8">
        <f t="shared" si="0"/>
        <v>442</v>
      </c>
    </row>
    <row r="18" spans="1:8" ht="15" customHeight="1" x14ac:dyDescent="0.15">
      <c r="A18" s="65"/>
      <c r="B18" s="58" t="s">
        <v>19</v>
      </c>
      <c r="C18" s="59"/>
      <c r="D18" s="9">
        <v>249</v>
      </c>
      <c r="E18" s="9">
        <v>303</v>
      </c>
      <c r="F18" s="9">
        <v>280</v>
      </c>
      <c r="G18" s="8">
        <f t="shared" si="0"/>
        <v>583</v>
      </c>
    </row>
    <row r="19" spans="1:8" ht="15" customHeight="1" x14ac:dyDescent="0.15">
      <c r="A19" s="65"/>
      <c r="B19" s="58" t="s">
        <v>20</v>
      </c>
      <c r="C19" s="59"/>
      <c r="D19" s="9">
        <v>180</v>
      </c>
      <c r="E19" s="9">
        <v>253</v>
      </c>
      <c r="F19" s="9">
        <v>243</v>
      </c>
      <c r="G19" s="8">
        <f t="shared" si="0"/>
        <v>496</v>
      </c>
    </row>
    <row r="20" spans="1:8" ht="15" customHeight="1" x14ac:dyDescent="0.15">
      <c r="A20" s="65"/>
      <c r="B20" s="58" t="s">
        <v>21</v>
      </c>
      <c r="C20" s="59"/>
      <c r="D20" s="8">
        <f>200-D25</f>
        <v>92</v>
      </c>
      <c r="E20" s="8">
        <f>158-E25</f>
        <v>125</v>
      </c>
      <c r="F20" s="8">
        <f>199-F25</f>
        <v>124</v>
      </c>
      <c r="G20" s="8">
        <f t="shared" si="0"/>
        <v>249</v>
      </c>
    </row>
    <row r="21" spans="1:8" ht="15" customHeight="1" x14ac:dyDescent="0.15">
      <c r="A21" s="65"/>
      <c r="B21" s="58" t="s">
        <v>22</v>
      </c>
      <c r="C21" s="59"/>
      <c r="D21" s="9">
        <v>533</v>
      </c>
      <c r="E21" s="9">
        <v>838</v>
      </c>
      <c r="F21" s="9">
        <v>834</v>
      </c>
      <c r="G21" s="8">
        <f t="shared" si="0"/>
        <v>1672</v>
      </c>
    </row>
    <row r="22" spans="1:8" ht="15" customHeight="1" x14ac:dyDescent="0.15">
      <c r="A22" s="65"/>
      <c r="B22" s="58" t="s">
        <v>23</v>
      </c>
      <c r="C22" s="59"/>
      <c r="D22" s="9">
        <v>368</v>
      </c>
      <c r="E22" s="9">
        <v>532</v>
      </c>
      <c r="F22" s="9">
        <v>592</v>
      </c>
      <c r="G22" s="8">
        <f t="shared" si="0"/>
        <v>1124</v>
      </c>
    </row>
    <row r="23" spans="1:8" ht="15" customHeight="1" x14ac:dyDescent="0.15">
      <c r="A23" s="65"/>
      <c r="B23" s="58" t="s">
        <v>24</v>
      </c>
      <c r="C23" s="59"/>
      <c r="D23" s="9">
        <v>411</v>
      </c>
      <c r="E23" s="9">
        <v>576</v>
      </c>
      <c r="F23" s="9">
        <v>516</v>
      </c>
      <c r="G23" s="8">
        <f t="shared" si="0"/>
        <v>1092</v>
      </c>
    </row>
    <row r="24" spans="1:8" ht="15" customHeight="1" x14ac:dyDescent="0.15">
      <c r="A24" s="65"/>
      <c r="B24" s="40" t="s">
        <v>26</v>
      </c>
      <c r="C24" s="41"/>
      <c r="D24" s="13">
        <v>54</v>
      </c>
      <c r="E24" s="14">
        <v>87</v>
      </c>
      <c r="F24" s="14">
        <v>110</v>
      </c>
      <c r="G24" s="8">
        <f t="shared" si="0"/>
        <v>197</v>
      </c>
      <c r="H24" s="10"/>
    </row>
    <row r="25" spans="1:8" ht="15" customHeight="1" x14ac:dyDescent="0.15">
      <c r="A25" s="65"/>
      <c r="B25" s="58" t="s">
        <v>27</v>
      </c>
      <c r="C25" s="59"/>
      <c r="D25" s="13">
        <v>108</v>
      </c>
      <c r="E25" s="13">
        <v>33</v>
      </c>
      <c r="F25" s="13">
        <v>75</v>
      </c>
      <c r="G25" s="13">
        <f t="shared" si="0"/>
        <v>108</v>
      </c>
      <c r="H25" s="10"/>
    </row>
    <row r="26" spans="1:8" ht="15" customHeight="1" thickBot="1" x14ac:dyDescent="0.2">
      <c r="A26" s="65"/>
      <c r="B26" s="70" t="s">
        <v>28</v>
      </c>
      <c r="C26" s="70"/>
      <c r="D26" s="15">
        <f>SUM(D6:D25)</f>
        <v>4287</v>
      </c>
      <c r="E26" s="15">
        <f>SUM(E6:E25)</f>
        <v>5883</v>
      </c>
      <c r="F26" s="15">
        <f>SUM(F6:F25)</f>
        <v>5903</v>
      </c>
      <c r="G26" s="15">
        <f>SUM(G6:G25)</f>
        <v>11786</v>
      </c>
    </row>
    <row r="27" spans="1:8" ht="15" customHeight="1" thickTop="1" x14ac:dyDescent="0.15">
      <c r="A27" s="64" t="s">
        <v>29</v>
      </c>
      <c r="B27" s="67" t="s">
        <v>30</v>
      </c>
      <c r="C27" s="68"/>
      <c r="D27" s="17">
        <v>267</v>
      </c>
      <c r="E27" s="17">
        <v>405</v>
      </c>
      <c r="F27" s="17">
        <v>354</v>
      </c>
      <c r="G27" s="16">
        <f t="shared" ref="G27:G42" si="1">SUM(E27:F27)</f>
        <v>759</v>
      </c>
    </row>
    <row r="28" spans="1:8" ht="15" customHeight="1" x14ac:dyDescent="0.15">
      <c r="A28" s="65"/>
      <c r="B28" s="58" t="s">
        <v>31</v>
      </c>
      <c r="C28" s="59"/>
      <c r="D28" s="9">
        <v>105</v>
      </c>
      <c r="E28" s="9">
        <v>140</v>
      </c>
      <c r="F28" s="9">
        <v>128</v>
      </c>
      <c r="G28" s="8">
        <f t="shared" si="1"/>
        <v>268</v>
      </c>
    </row>
    <row r="29" spans="1:8" ht="15" customHeight="1" x14ac:dyDescent="0.15">
      <c r="A29" s="65"/>
      <c r="B29" s="58" t="s">
        <v>32</v>
      </c>
      <c r="C29" s="59"/>
      <c r="D29" s="9">
        <v>75</v>
      </c>
      <c r="E29" s="9">
        <v>108</v>
      </c>
      <c r="F29" s="9">
        <v>96</v>
      </c>
      <c r="G29" s="8">
        <f t="shared" si="1"/>
        <v>204</v>
      </c>
    </row>
    <row r="30" spans="1:8" ht="15" customHeight="1" x14ac:dyDescent="0.15">
      <c r="A30" s="65"/>
      <c r="B30" s="58" t="s">
        <v>33</v>
      </c>
      <c r="C30" s="59"/>
      <c r="D30" s="9">
        <v>226</v>
      </c>
      <c r="E30" s="9">
        <v>337</v>
      </c>
      <c r="F30" s="9">
        <v>277</v>
      </c>
      <c r="G30" s="8">
        <f t="shared" si="1"/>
        <v>614</v>
      </c>
    </row>
    <row r="31" spans="1:8" ht="15" customHeight="1" x14ac:dyDescent="0.15">
      <c r="A31" s="65"/>
      <c r="B31" s="58" t="s">
        <v>34</v>
      </c>
      <c r="C31" s="59"/>
      <c r="D31" s="9">
        <v>57</v>
      </c>
      <c r="E31" s="9">
        <v>72</v>
      </c>
      <c r="F31" s="9">
        <v>62</v>
      </c>
      <c r="G31" s="8">
        <f t="shared" si="1"/>
        <v>134</v>
      </c>
    </row>
    <row r="32" spans="1:8" ht="15" customHeight="1" x14ac:dyDescent="0.15">
      <c r="A32" s="65"/>
      <c r="B32" s="58" t="s">
        <v>35</v>
      </c>
      <c r="C32" s="59"/>
      <c r="D32" s="9">
        <v>138</v>
      </c>
      <c r="E32" s="9">
        <v>184</v>
      </c>
      <c r="F32" s="9">
        <v>172</v>
      </c>
      <c r="G32" s="8">
        <f t="shared" si="1"/>
        <v>356</v>
      </c>
    </row>
    <row r="33" spans="1:7" ht="15" customHeight="1" x14ac:dyDescent="0.15">
      <c r="A33" s="65"/>
      <c r="B33" s="58" t="s">
        <v>36</v>
      </c>
      <c r="C33" s="59"/>
      <c r="D33" s="9">
        <v>221</v>
      </c>
      <c r="E33" s="9">
        <v>301</v>
      </c>
      <c r="F33" s="9">
        <v>276</v>
      </c>
      <c r="G33" s="8">
        <f t="shared" si="1"/>
        <v>577</v>
      </c>
    </row>
    <row r="34" spans="1:7" ht="15" customHeight="1" x14ac:dyDescent="0.15">
      <c r="A34" s="65"/>
      <c r="B34" s="58" t="s">
        <v>37</v>
      </c>
      <c r="C34" s="59"/>
      <c r="D34" s="9">
        <v>251</v>
      </c>
      <c r="E34" s="9">
        <v>348</v>
      </c>
      <c r="F34" s="9">
        <v>333</v>
      </c>
      <c r="G34" s="8">
        <f t="shared" si="1"/>
        <v>681</v>
      </c>
    </row>
    <row r="35" spans="1:7" ht="15" customHeight="1" x14ac:dyDescent="0.15">
      <c r="A35" s="65"/>
      <c r="B35" s="58" t="s">
        <v>38</v>
      </c>
      <c r="C35" s="59"/>
      <c r="D35" s="9">
        <v>181</v>
      </c>
      <c r="E35" s="9">
        <v>227</v>
      </c>
      <c r="F35" s="9">
        <v>236</v>
      </c>
      <c r="G35" s="8">
        <f t="shared" si="1"/>
        <v>463</v>
      </c>
    </row>
    <row r="36" spans="1:7" ht="15" customHeight="1" x14ac:dyDescent="0.15">
      <c r="A36" s="65"/>
      <c r="B36" s="58" t="s">
        <v>39</v>
      </c>
      <c r="C36" s="59"/>
      <c r="D36" s="9">
        <v>172</v>
      </c>
      <c r="E36" s="9">
        <v>264</v>
      </c>
      <c r="F36" s="9">
        <v>249</v>
      </c>
      <c r="G36" s="8">
        <f t="shared" si="1"/>
        <v>513</v>
      </c>
    </row>
    <row r="37" spans="1:7" ht="15" customHeight="1" x14ac:dyDescent="0.15">
      <c r="A37" s="65"/>
      <c r="B37" s="58" t="s">
        <v>40</v>
      </c>
      <c r="C37" s="59"/>
      <c r="D37" s="9">
        <v>155</v>
      </c>
      <c r="E37" s="9">
        <v>145</v>
      </c>
      <c r="F37" s="9">
        <v>134</v>
      </c>
      <c r="G37" s="8">
        <f t="shared" si="1"/>
        <v>279</v>
      </c>
    </row>
    <row r="38" spans="1:7" ht="15" customHeight="1" x14ac:dyDescent="0.15">
      <c r="A38" s="65"/>
      <c r="B38" s="58" t="s">
        <v>41</v>
      </c>
      <c r="C38" s="59"/>
      <c r="D38" s="9">
        <v>36</v>
      </c>
      <c r="E38" s="9">
        <v>42</v>
      </c>
      <c r="F38" s="9">
        <v>22</v>
      </c>
      <c r="G38" s="8">
        <f t="shared" si="1"/>
        <v>64</v>
      </c>
    </row>
    <row r="39" spans="1:7" ht="15" customHeight="1" x14ac:dyDescent="0.15">
      <c r="A39" s="65"/>
      <c r="B39" s="58" t="s">
        <v>42</v>
      </c>
      <c r="C39" s="59"/>
      <c r="D39" s="9">
        <v>49</v>
      </c>
      <c r="E39" s="9">
        <v>44</v>
      </c>
      <c r="F39" s="9">
        <v>5</v>
      </c>
      <c r="G39" s="8">
        <f t="shared" si="1"/>
        <v>49</v>
      </c>
    </row>
    <row r="40" spans="1:7" ht="15" customHeight="1" x14ac:dyDescent="0.15">
      <c r="A40" s="65"/>
      <c r="B40" s="58" t="s">
        <v>43</v>
      </c>
      <c r="C40" s="59"/>
      <c r="D40" s="9">
        <v>0</v>
      </c>
      <c r="E40" s="9">
        <v>0</v>
      </c>
      <c r="F40" s="9">
        <v>0</v>
      </c>
      <c r="G40" s="8">
        <f t="shared" si="1"/>
        <v>0</v>
      </c>
    </row>
    <row r="41" spans="1:7" ht="15" customHeight="1" x14ac:dyDescent="0.15">
      <c r="A41" s="65"/>
      <c r="B41" s="58" t="s">
        <v>44</v>
      </c>
      <c r="C41" s="59"/>
      <c r="D41" s="9">
        <v>70</v>
      </c>
      <c r="E41" s="9">
        <v>19</v>
      </c>
      <c r="F41" s="9">
        <v>51</v>
      </c>
      <c r="G41" s="8">
        <f t="shared" si="1"/>
        <v>70</v>
      </c>
    </row>
    <row r="42" spans="1:7" ht="15" customHeight="1" x14ac:dyDescent="0.15">
      <c r="A42" s="65"/>
      <c r="B42" s="58" t="s">
        <v>45</v>
      </c>
      <c r="C42" s="59"/>
      <c r="D42" s="9">
        <v>54</v>
      </c>
      <c r="E42" s="9">
        <v>89</v>
      </c>
      <c r="F42" s="9">
        <v>96</v>
      </c>
      <c r="G42" s="8">
        <f t="shared" si="1"/>
        <v>185</v>
      </c>
    </row>
    <row r="43" spans="1:7" ht="15" customHeight="1" thickBot="1" x14ac:dyDescent="0.2">
      <c r="A43" s="66"/>
      <c r="B43" s="60" t="s">
        <v>47</v>
      </c>
      <c r="C43" s="60"/>
      <c r="D43" s="18">
        <f>SUM(D27:D42)</f>
        <v>2057</v>
      </c>
      <c r="E43" s="18">
        <f>SUM(E27:E42)</f>
        <v>2725</v>
      </c>
      <c r="F43" s="18">
        <f>SUM(F27:F42)</f>
        <v>2491</v>
      </c>
      <c r="G43" s="18">
        <f>SUM(G27:G42)</f>
        <v>5216</v>
      </c>
    </row>
    <row r="44" spans="1:7" ht="15" customHeight="1" thickTop="1" x14ac:dyDescent="0.15">
      <c r="A44" s="64" t="s">
        <v>48</v>
      </c>
      <c r="B44" s="69" t="s">
        <v>49</v>
      </c>
      <c r="C44" s="69"/>
      <c r="D44" s="17">
        <v>1101</v>
      </c>
      <c r="E44" s="17">
        <v>1605</v>
      </c>
      <c r="F44" s="17">
        <v>1560</v>
      </c>
      <c r="G44" s="16">
        <f t="shared" ref="G44:G60" si="2">SUM(E44:F44)</f>
        <v>3165</v>
      </c>
    </row>
    <row r="45" spans="1:7" ht="15" customHeight="1" x14ac:dyDescent="0.15">
      <c r="A45" s="65"/>
      <c r="B45" s="63" t="s">
        <v>50</v>
      </c>
      <c r="C45" s="63"/>
      <c r="D45" s="8">
        <f>185-D60</f>
        <v>115</v>
      </c>
      <c r="E45" s="8">
        <f>149-E60</f>
        <v>138</v>
      </c>
      <c r="F45" s="8">
        <f>202-F60</f>
        <v>143</v>
      </c>
      <c r="G45" s="8">
        <f t="shared" si="2"/>
        <v>281</v>
      </c>
    </row>
    <row r="46" spans="1:7" ht="15" customHeight="1" x14ac:dyDescent="0.15">
      <c r="A46" s="65"/>
      <c r="B46" s="63" t="s">
        <v>51</v>
      </c>
      <c r="C46" s="63"/>
      <c r="D46" s="9">
        <v>324</v>
      </c>
      <c r="E46" s="9">
        <v>451</v>
      </c>
      <c r="F46" s="9">
        <v>427</v>
      </c>
      <c r="G46" s="8">
        <f t="shared" si="2"/>
        <v>878</v>
      </c>
    </row>
    <row r="47" spans="1:7" ht="15" customHeight="1" x14ac:dyDescent="0.15">
      <c r="A47" s="65"/>
      <c r="B47" s="63" t="s">
        <v>52</v>
      </c>
      <c r="C47" s="63"/>
      <c r="D47" s="9">
        <v>183</v>
      </c>
      <c r="E47" s="9">
        <v>267</v>
      </c>
      <c r="F47" s="9">
        <v>260</v>
      </c>
      <c r="G47" s="8">
        <f t="shared" si="2"/>
        <v>527</v>
      </c>
    </row>
    <row r="48" spans="1:7" ht="15" customHeight="1" x14ac:dyDescent="0.15">
      <c r="A48" s="65"/>
      <c r="B48" s="63" t="s">
        <v>53</v>
      </c>
      <c r="C48" s="63"/>
      <c r="D48" s="9">
        <v>233</v>
      </c>
      <c r="E48" s="9">
        <v>318</v>
      </c>
      <c r="F48" s="9">
        <v>336</v>
      </c>
      <c r="G48" s="8">
        <f t="shared" si="2"/>
        <v>654</v>
      </c>
    </row>
    <row r="49" spans="1:7" ht="15" customHeight="1" x14ac:dyDescent="0.15">
      <c r="A49" s="65"/>
      <c r="B49" s="63" t="s">
        <v>54</v>
      </c>
      <c r="C49" s="63"/>
      <c r="D49" s="9">
        <v>313</v>
      </c>
      <c r="E49" s="9">
        <v>457</v>
      </c>
      <c r="F49" s="9">
        <v>420</v>
      </c>
      <c r="G49" s="8">
        <f t="shared" si="2"/>
        <v>877</v>
      </c>
    </row>
    <row r="50" spans="1:7" ht="15" customHeight="1" x14ac:dyDescent="0.15">
      <c r="A50" s="65"/>
      <c r="B50" s="63" t="s">
        <v>55</v>
      </c>
      <c r="C50" s="63"/>
      <c r="D50" s="9">
        <v>98</v>
      </c>
      <c r="E50" s="9">
        <v>131</v>
      </c>
      <c r="F50" s="9">
        <v>128</v>
      </c>
      <c r="G50" s="8">
        <f t="shared" si="2"/>
        <v>259</v>
      </c>
    </row>
    <row r="51" spans="1:7" ht="15" customHeight="1" x14ac:dyDescent="0.15">
      <c r="A51" s="65"/>
      <c r="B51" s="63" t="s">
        <v>56</v>
      </c>
      <c r="C51" s="63"/>
      <c r="D51" s="9">
        <v>135</v>
      </c>
      <c r="E51" s="9">
        <v>165</v>
      </c>
      <c r="F51" s="9">
        <v>186</v>
      </c>
      <c r="G51" s="8">
        <f t="shared" si="2"/>
        <v>351</v>
      </c>
    </row>
    <row r="52" spans="1:7" ht="15" customHeight="1" x14ac:dyDescent="0.15">
      <c r="A52" s="65"/>
      <c r="B52" s="63" t="s">
        <v>57</v>
      </c>
      <c r="C52" s="63"/>
      <c r="D52" s="9">
        <v>63</v>
      </c>
      <c r="E52" s="9">
        <v>93</v>
      </c>
      <c r="F52" s="9">
        <v>82</v>
      </c>
      <c r="G52" s="8">
        <f t="shared" si="2"/>
        <v>175</v>
      </c>
    </row>
    <row r="53" spans="1:7" ht="15" customHeight="1" x14ac:dyDescent="0.15">
      <c r="A53" s="65"/>
      <c r="B53" s="63" t="s">
        <v>58</v>
      </c>
      <c r="C53" s="63"/>
      <c r="D53" s="9">
        <v>145</v>
      </c>
      <c r="E53" s="9">
        <v>204</v>
      </c>
      <c r="F53" s="9">
        <v>179</v>
      </c>
      <c r="G53" s="8">
        <f t="shared" si="2"/>
        <v>383</v>
      </c>
    </row>
    <row r="54" spans="1:7" ht="15" customHeight="1" x14ac:dyDescent="0.15">
      <c r="A54" s="65"/>
      <c r="B54" s="63" t="s">
        <v>59</v>
      </c>
      <c r="C54" s="63"/>
      <c r="D54" s="9">
        <v>195</v>
      </c>
      <c r="E54" s="9">
        <v>261</v>
      </c>
      <c r="F54" s="9">
        <v>255</v>
      </c>
      <c r="G54" s="8">
        <f t="shared" si="2"/>
        <v>516</v>
      </c>
    </row>
    <row r="55" spans="1:7" ht="15" customHeight="1" x14ac:dyDescent="0.15">
      <c r="A55" s="65"/>
      <c r="B55" s="63" t="s">
        <v>60</v>
      </c>
      <c r="C55" s="63"/>
      <c r="D55" s="9">
        <v>503</v>
      </c>
      <c r="E55" s="9">
        <v>635</v>
      </c>
      <c r="F55" s="9">
        <v>648</v>
      </c>
      <c r="G55" s="8">
        <f t="shared" si="2"/>
        <v>1283</v>
      </c>
    </row>
    <row r="56" spans="1:7" ht="15" customHeight="1" x14ac:dyDescent="0.15">
      <c r="A56" s="65"/>
      <c r="B56" s="63" t="s">
        <v>62</v>
      </c>
      <c r="C56" s="63"/>
      <c r="D56" s="9">
        <v>163</v>
      </c>
      <c r="E56" s="9">
        <v>220</v>
      </c>
      <c r="F56" s="9">
        <v>251</v>
      </c>
      <c r="G56" s="8">
        <f t="shared" si="2"/>
        <v>471</v>
      </c>
    </row>
    <row r="57" spans="1:7" ht="15" customHeight="1" x14ac:dyDescent="0.15">
      <c r="A57" s="65"/>
      <c r="B57" s="63" t="s">
        <v>63</v>
      </c>
      <c r="C57" s="63"/>
      <c r="D57" s="9">
        <v>91</v>
      </c>
      <c r="E57" s="9">
        <v>140</v>
      </c>
      <c r="F57" s="9">
        <v>150</v>
      </c>
      <c r="G57" s="8">
        <f t="shared" si="2"/>
        <v>290</v>
      </c>
    </row>
    <row r="58" spans="1:7" ht="15" customHeight="1" x14ac:dyDescent="0.15">
      <c r="A58" s="65"/>
      <c r="B58" s="63" t="s">
        <v>64</v>
      </c>
      <c r="C58" s="63"/>
      <c r="D58" s="9">
        <v>55</v>
      </c>
      <c r="E58" s="9">
        <v>107</v>
      </c>
      <c r="F58" s="9">
        <v>102</v>
      </c>
      <c r="G58" s="8">
        <f t="shared" si="2"/>
        <v>209</v>
      </c>
    </row>
    <row r="59" spans="1:7" ht="15" customHeight="1" x14ac:dyDescent="0.15">
      <c r="A59" s="65"/>
      <c r="B59" s="63" t="s">
        <v>65</v>
      </c>
      <c r="C59" s="63"/>
      <c r="D59" s="9">
        <v>77</v>
      </c>
      <c r="E59" s="9">
        <v>73</v>
      </c>
      <c r="F59" s="9">
        <v>4</v>
      </c>
      <c r="G59" s="8">
        <f t="shared" si="2"/>
        <v>77</v>
      </c>
    </row>
    <row r="60" spans="1:7" ht="15" customHeight="1" x14ac:dyDescent="0.15">
      <c r="A60" s="65"/>
      <c r="B60" s="63" t="s">
        <v>66</v>
      </c>
      <c r="C60" s="63"/>
      <c r="D60" s="8">
        <v>70</v>
      </c>
      <c r="E60" s="8">
        <v>11</v>
      </c>
      <c r="F60" s="8">
        <v>59</v>
      </c>
      <c r="G60" s="8">
        <f t="shared" si="2"/>
        <v>70</v>
      </c>
    </row>
    <row r="61" spans="1:7" ht="15" customHeight="1" thickBot="1" x14ac:dyDescent="0.2">
      <c r="A61" s="66"/>
      <c r="B61" s="60" t="s">
        <v>67</v>
      </c>
      <c r="C61" s="60"/>
      <c r="D61" s="18">
        <f>SUM(D44:D60)</f>
        <v>3864</v>
      </c>
      <c r="E61" s="18">
        <f>SUM(E44:E60)</f>
        <v>5276</v>
      </c>
      <c r="F61" s="18">
        <f>SUM(F44:F60)</f>
        <v>5190</v>
      </c>
      <c r="G61" s="18">
        <f>SUM(G44:G60)</f>
        <v>10466</v>
      </c>
    </row>
    <row r="62" spans="1:7" ht="15" customHeight="1" thickTop="1" x14ac:dyDescent="0.15">
      <c r="A62" s="64" t="s">
        <v>68</v>
      </c>
      <c r="B62" s="67" t="s">
        <v>69</v>
      </c>
      <c r="C62" s="68"/>
      <c r="D62" s="17">
        <v>53</v>
      </c>
      <c r="E62" s="17">
        <v>72</v>
      </c>
      <c r="F62" s="17">
        <v>68</v>
      </c>
      <c r="G62" s="16">
        <f t="shared" ref="G62:G88" si="3">SUM(E62:F62)</f>
        <v>140</v>
      </c>
    </row>
    <row r="63" spans="1:7" ht="15" customHeight="1" x14ac:dyDescent="0.15">
      <c r="A63" s="65"/>
      <c r="B63" s="58" t="s">
        <v>70</v>
      </c>
      <c r="C63" s="59"/>
      <c r="D63" s="9">
        <v>116</v>
      </c>
      <c r="E63" s="9">
        <v>161</v>
      </c>
      <c r="F63" s="9">
        <v>160</v>
      </c>
      <c r="G63" s="8">
        <f t="shared" si="3"/>
        <v>321</v>
      </c>
    </row>
    <row r="64" spans="1:7" ht="15" customHeight="1" x14ac:dyDescent="0.15">
      <c r="A64" s="65"/>
      <c r="B64" s="58" t="s">
        <v>71</v>
      </c>
      <c r="C64" s="59"/>
      <c r="D64" s="9">
        <v>151</v>
      </c>
      <c r="E64" s="9">
        <v>221</v>
      </c>
      <c r="F64" s="9">
        <v>231</v>
      </c>
      <c r="G64" s="8">
        <f t="shared" si="3"/>
        <v>452</v>
      </c>
    </row>
    <row r="65" spans="1:7" ht="15" customHeight="1" x14ac:dyDescent="0.15">
      <c r="A65" s="65"/>
      <c r="B65" s="58" t="s">
        <v>72</v>
      </c>
      <c r="C65" s="59"/>
      <c r="D65" s="9">
        <v>186</v>
      </c>
      <c r="E65" s="9">
        <v>272</v>
      </c>
      <c r="F65" s="9">
        <v>248</v>
      </c>
      <c r="G65" s="8">
        <f t="shared" si="3"/>
        <v>520</v>
      </c>
    </row>
    <row r="66" spans="1:7" ht="15" customHeight="1" x14ac:dyDescent="0.15">
      <c r="A66" s="65"/>
      <c r="B66" s="58" t="s">
        <v>73</v>
      </c>
      <c r="C66" s="59"/>
      <c r="D66" s="9">
        <v>157</v>
      </c>
      <c r="E66" s="9">
        <v>235</v>
      </c>
      <c r="F66" s="9">
        <v>221</v>
      </c>
      <c r="G66" s="8">
        <f t="shared" si="3"/>
        <v>456</v>
      </c>
    </row>
    <row r="67" spans="1:7" ht="15" customHeight="1" x14ac:dyDescent="0.15">
      <c r="A67" s="65"/>
      <c r="B67" s="58" t="s">
        <v>74</v>
      </c>
      <c r="C67" s="59"/>
      <c r="D67" s="9">
        <v>115</v>
      </c>
      <c r="E67" s="9">
        <v>135</v>
      </c>
      <c r="F67" s="9">
        <v>126</v>
      </c>
      <c r="G67" s="8">
        <f t="shared" si="3"/>
        <v>261</v>
      </c>
    </row>
    <row r="68" spans="1:7" ht="15" customHeight="1" x14ac:dyDescent="0.15">
      <c r="A68" s="65"/>
      <c r="B68" s="58" t="s">
        <v>75</v>
      </c>
      <c r="C68" s="59"/>
      <c r="D68" s="9">
        <v>166</v>
      </c>
      <c r="E68" s="9">
        <v>251</v>
      </c>
      <c r="F68" s="9">
        <v>225</v>
      </c>
      <c r="G68" s="8">
        <f t="shared" si="3"/>
        <v>476</v>
      </c>
    </row>
    <row r="69" spans="1:7" ht="15" customHeight="1" x14ac:dyDescent="0.15">
      <c r="A69" s="65"/>
      <c r="B69" s="58" t="s">
        <v>76</v>
      </c>
      <c r="C69" s="59"/>
      <c r="D69" s="9">
        <v>189</v>
      </c>
      <c r="E69" s="9">
        <v>287</v>
      </c>
      <c r="F69" s="9">
        <v>305</v>
      </c>
      <c r="G69" s="8">
        <f t="shared" si="3"/>
        <v>592</v>
      </c>
    </row>
    <row r="70" spans="1:7" ht="15" customHeight="1" x14ac:dyDescent="0.15">
      <c r="A70" s="65"/>
      <c r="B70" s="58" t="s">
        <v>77</v>
      </c>
      <c r="C70" s="59"/>
      <c r="D70" s="9">
        <v>211</v>
      </c>
      <c r="E70" s="9">
        <v>331</v>
      </c>
      <c r="F70" s="9">
        <v>313</v>
      </c>
      <c r="G70" s="8">
        <f t="shared" si="3"/>
        <v>644</v>
      </c>
    </row>
    <row r="71" spans="1:7" ht="15" customHeight="1" x14ac:dyDescent="0.15">
      <c r="A71" s="65"/>
      <c r="B71" s="58" t="s">
        <v>78</v>
      </c>
      <c r="C71" s="59"/>
      <c r="D71" s="9">
        <v>250</v>
      </c>
      <c r="E71" s="9">
        <v>346</v>
      </c>
      <c r="F71" s="9">
        <v>366</v>
      </c>
      <c r="G71" s="8">
        <f t="shared" si="3"/>
        <v>712</v>
      </c>
    </row>
    <row r="72" spans="1:7" ht="15" customHeight="1" x14ac:dyDescent="0.15">
      <c r="A72" s="65"/>
      <c r="B72" s="58" t="s">
        <v>79</v>
      </c>
      <c r="C72" s="59"/>
      <c r="D72" s="9">
        <v>111</v>
      </c>
      <c r="E72" s="9">
        <v>185</v>
      </c>
      <c r="F72" s="9">
        <v>175</v>
      </c>
      <c r="G72" s="8">
        <f t="shared" si="3"/>
        <v>360</v>
      </c>
    </row>
    <row r="73" spans="1:7" ht="15" customHeight="1" x14ac:dyDescent="0.15">
      <c r="A73" s="65"/>
      <c r="B73" s="58" t="s">
        <v>80</v>
      </c>
      <c r="C73" s="59"/>
      <c r="D73" s="9">
        <v>61</v>
      </c>
      <c r="E73" s="9">
        <v>102</v>
      </c>
      <c r="F73" s="9">
        <v>91</v>
      </c>
      <c r="G73" s="8">
        <f t="shared" si="3"/>
        <v>193</v>
      </c>
    </row>
    <row r="74" spans="1:7" ht="15" customHeight="1" x14ac:dyDescent="0.15">
      <c r="A74" s="65"/>
      <c r="B74" s="58" t="s">
        <v>81</v>
      </c>
      <c r="C74" s="59"/>
      <c r="D74" s="9">
        <v>137</v>
      </c>
      <c r="E74" s="9">
        <v>199</v>
      </c>
      <c r="F74" s="9">
        <v>204</v>
      </c>
      <c r="G74" s="8">
        <f t="shared" si="3"/>
        <v>403</v>
      </c>
    </row>
    <row r="75" spans="1:7" ht="15" customHeight="1" x14ac:dyDescent="0.15">
      <c r="A75" s="65"/>
      <c r="B75" s="58" t="s">
        <v>82</v>
      </c>
      <c r="C75" s="59"/>
      <c r="D75" s="9">
        <v>342</v>
      </c>
      <c r="E75" s="9">
        <v>507</v>
      </c>
      <c r="F75" s="9">
        <v>525</v>
      </c>
      <c r="G75" s="8">
        <f t="shared" si="3"/>
        <v>1032</v>
      </c>
    </row>
    <row r="76" spans="1:7" ht="15" customHeight="1" x14ac:dyDescent="0.15">
      <c r="A76" s="65"/>
      <c r="B76" s="58" t="s">
        <v>83</v>
      </c>
      <c r="C76" s="59"/>
      <c r="D76" s="9">
        <v>697</v>
      </c>
      <c r="E76" s="9">
        <v>970</v>
      </c>
      <c r="F76" s="9">
        <v>984</v>
      </c>
      <c r="G76" s="8">
        <f t="shared" si="3"/>
        <v>1954</v>
      </c>
    </row>
    <row r="77" spans="1:7" ht="15" customHeight="1" x14ac:dyDescent="0.15">
      <c r="A77" s="65"/>
      <c r="B77" s="58" t="s">
        <v>84</v>
      </c>
      <c r="C77" s="59"/>
      <c r="D77" s="9">
        <v>239</v>
      </c>
      <c r="E77" s="9">
        <v>371</v>
      </c>
      <c r="F77" s="9">
        <v>359</v>
      </c>
      <c r="G77" s="8">
        <f t="shared" si="3"/>
        <v>730</v>
      </c>
    </row>
    <row r="78" spans="1:7" ht="15" customHeight="1" x14ac:dyDescent="0.15">
      <c r="A78" s="65"/>
      <c r="B78" s="58" t="s">
        <v>85</v>
      </c>
      <c r="C78" s="59"/>
      <c r="D78" s="9">
        <v>158</v>
      </c>
      <c r="E78" s="9">
        <v>211</v>
      </c>
      <c r="F78" s="9">
        <v>214</v>
      </c>
      <c r="G78" s="8">
        <f t="shared" si="3"/>
        <v>425</v>
      </c>
    </row>
    <row r="79" spans="1:7" ht="15" customHeight="1" x14ac:dyDescent="0.15">
      <c r="A79" s="65"/>
      <c r="B79" s="58" t="s">
        <v>86</v>
      </c>
      <c r="C79" s="59"/>
      <c r="D79" s="9">
        <v>300</v>
      </c>
      <c r="E79" s="9">
        <v>437</v>
      </c>
      <c r="F79" s="9">
        <v>413</v>
      </c>
      <c r="G79" s="8">
        <f>SUM(E79:F79)</f>
        <v>850</v>
      </c>
    </row>
    <row r="80" spans="1:7" ht="15" customHeight="1" x14ac:dyDescent="0.15">
      <c r="A80" s="65"/>
      <c r="B80" s="58" t="s">
        <v>87</v>
      </c>
      <c r="C80" s="59"/>
      <c r="D80" s="9">
        <v>123</v>
      </c>
      <c r="E80" s="9">
        <v>189</v>
      </c>
      <c r="F80" s="9">
        <v>163</v>
      </c>
      <c r="G80" s="8">
        <f t="shared" si="3"/>
        <v>352</v>
      </c>
    </row>
    <row r="81" spans="1:7" ht="15" customHeight="1" x14ac:dyDescent="0.15">
      <c r="A81" s="65"/>
      <c r="B81" s="58" t="s">
        <v>88</v>
      </c>
      <c r="C81" s="59"/>
      <c r="D81" s="9">
        <v>82</v>
      </c>
      <c r="E81" s="9">
        <v>118</v>
      </c>
      <c r="F81" s="9">
        <v>119</v>
      </c>
      <c r="G81" s="8">
        <f t="shared" si="3"/>
        <v>237</v>
      </c>
    </row>
    <row r="82" spans="1:7" ht="15" customHeight="1" x14ac:dyDescent="0.15">
      <c r="A82" s="65"/>
      <c r="B82" s="58" t="s">
        <v>89</v>
      </c>
      <c r="C82" s="59"/>
      <c r="D82" s="9">
        <v>114</v>
      </c>
      <c r="E82" s="9">
        <v>161</v>
      </c>
      <c r="F82" s="9">
        <v>189</v>
      </c>
      <c r="G82" s="8">
        <f t="shared" si="3"/>
        <v>350</v>
      </c>
    </row>
    <row r="83" spans="1:7" ht="15" customHeight="1" x14ac:dyDescent="0.15">
      <c r="A83" s="65"/>
      <c r="B83" s="58" t="s">
        <v>90</v>
      </c>
      <c r="C83" s="59"/>
      <c r="D83" s="9">
        <v>69</v>
      </c>
      <c r="E83" s="9">
        <v>105</v>
      </c>
      <c r="F83" s="9">
        <v>118</v>
      </c>
      <c r="G83" s="8">
        <f t="shared" si="3"/>
        <v>223</v>
      </c>
    </row>
    <row r="84" spans="1:7" ht="15" customHeight="1" x14ac:dyDescent="0.15">
      <c r="A84" s="65"/>
      <c r="B84" s="58" t="s">
        <v>91</v>
      </c>
      <c r="C84" s="59"/>
      <c r="D84" s="9">
        <v>184</v>
      </c>
      <c r="E84" s="9">
        <v>359</v>
      </c>
      <c r="F84" s="9">
        <v>339</v>
      </c>
      <c r="G84" s="8">
        <f t="shared" si="3"/>
        <v>698</v>
      </c>
    </row>
    <row r="85" spans="1:7" ht="15" customHeight="1" x14ac:dyDescent="0.15">
      <c r="A85" s="65"/>
      <c r="B85" s="58" t="s">
        <v>92</v>
      </c>
      <c r="C85" s="59"/>
      <c r="D85" s="9">
        <v>124</v>
      </c>
      <c r="E85" s="9">
        <v>227</v>
      </c>
      <c r="F85" s="9">
        <v>234</v>
      </c>
      <c r="G85" s="8">
        <f t="shared" si="3"/>
        <v>461</v>
      </c>
    </row>
    <row r="86" spans="1:7" ht="15" customHeight="1" x14ac:dyDescent="0.15">
      <c r="A86" s="65"/>
      <c r="B86" s="58" t="s">
        <v>93</v>
      </c>
      <c r="C86" s="59"/>
      <c r="D86" s="9">
        <v>57</v>
      </c>
      <c r="E86" s="9">
        <v>24</v>
      </c>
      <c r="F86" s="9">
        <v>33</v>
      </c>
      <c r="G86" s="8">
        <f t="shared" si="3"/>
        <v>57</v>
      </c>
    </row>
    <row r="87" spans="1:7" ht="15" customHeight="1" x14ac:dyDescent="0.15">
      <c r="A87" s="65"/>
      <c r="B87" s="58" t="s">
        <v>94</v>
      </c>
      <c r="C87" s="59"/>
      <c r="D87" s="9">
        <v>110</v>
      </c>
      <c r="E87" s="9">
        <v>37</v>
      </c>
      <c r="F87" s="9">
        <v>73</v>
      </c>
      <c r="G87" s="8">
        <f t="shared" si="3"/>
        <v>110</v>
      </c>
    </row>
    <row r="88" spans="1:7" ht="15" customHeight="1" x14ac:dyDescent="0.15">
      <c r="A88" s="65"/>
      <c r="B88" s="58" t="s">
        <v>95</v>
      </c>
      <c r="C88" s="59"/>
      <c r="D88" s="9">
        <v>53</v>
      </c>
      <c r="E88" s="9">
        <v>31</v>
      </c>
      <c r="F88" s="9">
        <v>22</v>
      </c>
      <c r="G88" s="8">
        <f t="shared" si="3"/>
        <v>53</v>
      </c>
    </row>
    <row r="89" spans="1:7" ht="15" customHeight="1" thickBot="1" x14ac:dyDescent="0.2">
      <c r="A89" s="66"/>
      <c r="B89" s="60" t="s">
        <v>96</v>
      </c>
      <c r="C89" s="60"/>
      <c r="D89" s="18">
        <f>SUM(D62:D88)</f>
        <v>4555</v>
      </c>
      <c r="E89" s="18">
        <f>SUM(E62:E88)</f>
        <v>6544</v>
      </c>
      <c r="F89" s="18">
        <f>SUM(F62:F88)</f>
        <v>6518</v>
      </c>
      <c r="G89" s="18">
        <f>SUM(G62:G88)</f>
        <v>13062</v>
      </c>
    </row>
    <row r="90" spans="1:7" ht="15" customHeight="1" thickTop="1" thickBot="1" x14ac:dyDescent="0.2">
      <c r="A90" s="33" t="s">
        <v>104</v>
      </c>
      <c r="B90" s="78" t="s">
        <v>103</v>
      </c>
      <c r="C90" s="79"/>
      <c r="D90" s="32">
        <v>431</v>
      </c>
      <c r="E90" s="32">
        <v>556</v>
      </c>
      <c r="F90" s="32">
        <v>527</v>
      </c>
      <c r="G90" s="32">
        <f>SUM(E90:F90)</f>
        <v>1083</v>
      </c>
    </row>
    <row r="91" spans="1:7" ht="15" customHeight="1" thickTop="1" thickBot="1" x14ac:dyDescent="0.2">
      <c r="A91" s="21"/>
      <c r="B91" s="61" t="s">
        <v>97</v>
      </c>
      <c r="C91" s="62"/>
      <c r="D91" s="22">
        <f>SUM(D6:D25,D27:D42,D44:D60,D62:D88,D90)</f>
        <v>15194</v>
      </c>
      <c r="E91" s="22">
        <f>SUM(E6:E25,E27:E42,E44:E60,E62:E88,E90)</f>
        <v>20984</v>
      </c>
      <c r="F91" s="22">
        <f>SUM(F6:F25,F27:F42,F44:F60,F62:F88,F90)</f>
        <v>20629</v>
      </c>
      <c r="G91" s="22">
        <f>SUM(G6:G25,G27:G42,G44:G60,G62:G88,G90)</f>
        <v>41613</v>
      </c>
    </row>
    <row r="92" spans="1:7" ht="15" customHeight="1" thickTop="1" x14ac:dyDescent="0.15">
      <c r="D92" s="10"/>
      <c r="E92" s="10"/>
      <c r="F92" s="10"/>
      <c r="G92" s="10"/>
    </row>
    <row r="93" spans="1:7" ht="15" customHeight="1" x14ac:dyDescent="0.15">
      <c r="D93" s="10"/>
      <c r="E93" s="10"/>
      <c r="F93" s="10"/>
      <c r="G93" s="10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2"/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>
    <oddFooter>&amp;C&amp;P/&amp;N</oddFooter>
  </headerFooter>
  <rowBreaks count="1" manualBreakCount="1">
    <brk id="6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opLeftCell="A43" zoomScale="110" zoomScaleNormal="110" zoomScaleSheetLayoutView="130" workbookViewId="0">
      <selection activeCell="I60" sqref="I60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71" t="s">
        <v>110</v>
      </c>
      <c r="G1" s="72"/>
      <c r="H1" s="2"/>
    </row>
    <row r="2" spans="1:8" ht="13.5" customHeight="1" x14ac:dyDescent="0.15">
      <c r="A2" s="73" t="s">
        <v>0</v>
      </c>
      <c r="B2" s="73"/>
      <c r="C2" s="73"/>
      <c r="D2" s="73"/>
      <c r="E2" s="73"/>
      <c r="F2" s="73"/>
      <c r="G2" s="73"/>
      <c r="H2" s="3"/>
    </row>
    <row r="3" spans="1:8" ht="13.5" customHeight="1" x14ac:dyDescent="0.2">
      <c r="A3" s="73"/>
      <c r="B3" s="73"/>
      <c r="C3" s="73"/>
      <c r="D3" s="73"/>
      <c r="E3" s="73"/>
      <c r="F3" s="73"/>
      <c r="G3" s="73"/>
      <c r="H3" s="4"/>
    </row>
    <row r="4" spans="1:8" ht="16.5" customHeight="1" x14ac:dyDescent="0.15">
      <c r="B4" s="74"/>
      <c r="C4" s="74"/>
      <c r="D4" s="5"/>
      <c r="E4" s="75" t="s">
        <v>99</v>
      </c>
      <c r="F4" s="75"/>
      <c r="G4" s="75"/>
    </row>
    <row r="5" spans="1:8" ht="15" customHeight="1" x14ac:dyDescent="0.15">
      <c r="A5" s="6"/>
      <c r="B5" s="76" t="s">
        <v>1</v>
      </c>
      <c r="C5" s="76"/>
      <c r="D5" s="45" t="s">
        <v>2</v>
      </c>
      <c r="E5" s="45" t="s">
        <v>3</v>
      </c>
      <c r="F5" s="45" t="s">
        <v>4</v>
      </c>
      <c r="G5" s="45" t="s">
        <v>5</v>
      </c>
    </row>
    <row r="6" spans="1:8" ht="15" customHeight="1" x14ac:dyDescent="0.15">
      <c r="A6" s="77" t="s">
        <v>6</v>
      </c>
      <c r="B6" s="58" t="s">
        <v>7</v>
      </c>
      <c r="C6" s="59"/>
      <c r="D6" s="8">
        <f>471-D24</f>
        <v>417</v>
      </c>
      <c r="E6" s="9">
        <v>570</v>
      </c>
      <c r="F6" s="9">
        <v>562</v>
      </c>
      <c r="G6" s="8">
        <f t="shared" ref="G6:G25" si="0">SUM(E6:F6)</f>
        <v>1132</v>
      </c>
    </row>
    <row r="7" spans="1:8" ht="15" customHeight="1" x14ac:dyDescent="0.15">
      <c r="A7" s="65"/>
      <c r="B7" s="58" t="s">
        <v>8</v>
      </c>
      <c r="C7" s="59"/>
      <c r="D7" s="9">
        <v>143</v>
      </c>
      <c r="E7" s="9">
        <v>185</v>
      </c>
      <c r="F7" s="9">
        <v>196</v>
      </c>
      <c r="G7" s="8">
        <f t="shared" si="0"/>
        <v>381</v>
      </c>
    </row>
    <row r="8" spans="1:8" ht="15" customHeight="1" x14ac:dyDescent="0.15">
      <c r="A8" s="65"/>
      <c r="B8" s="58" t="s">
        <v>9</v>
      </c>
      <c r="C8" s="59"/>
      <c r="D8" s="9">
        <v>92</v>
      </c>
      <c r="E8" s="9">
        <v>119</v>
      </c>
      <c r="F8" s="9">
        <v>113</v>
      </c>
      <c r="G8" s="8">
        <f t="shared" si="0"/>
        <v>232</v>
      </c>
    </row>
    <row r="9" spans="1:8" ht="15" customHeight="1" x14ac:dyDescent="0.15">
      <c r="A9" s="65"/>
      <c r="B9" s="58" t="s">
        <v>10</v>
      </c>
      <c r="C9" s="59"/>
      <c r="D9" s="9">
        <v>330</v>
      </c>
      <c r="E9" s="9">
        <v>412</v>
      </c>
      <c r="F9" s="9">
        <v>447</v>
      </c>
      <c r="G9" s="8">
        <f t="shared" si="0"/>
        <v>859</v>
      </c>
    </row>
    <row r="10" spans="1:8" ht="15" customHeight="1" x14ac:dyDescent="0.15">
      <c r="A10" s="65"/>
      <c r="B10" s="58" t="s">
        <v>11</v>
      </c>
      <c r="C10" s="59"/>
      <c r="D10" s="9">
        <v>93</v>
      </c>
      <c r="E10" s="9">
        <v>118</v>
      </c>
      <c r="F10" s="9">
        <v>115</v>
      </c>
      <c r="G10" s="8">
        <f t="shared" si="0"/>
        <v>233</v>
      </c>
    </row>
    <row r="11" spans="1:8" ht="15" customHeight="1" x14ac:dyDescent="0.15">
      <c r="A11" s="65"/>
      <c r="B11" s="58" t="s">
        <v>12</v>
      </c>
      <c r="C11" s="59"/>
      <c r="D11" s="9">
        <v>82</v>
      </c>
      <c r="E11" s="9">
        <v>112</v>
      </c>
      <c r="F11" s="9">
        <v>95</v>
      </c>
      <c r="G11" s="8">
        <f t="shared" si="0"/>
        <v>207</v>
      </c>
    </row>
    <row r="12" spans="1:8" ht="15" customHeight="1" x14ac:dyDescent="0.15">
      <c r="A12" s="65"/>
      <c r="B12" s="58" t="s">
        <v>13</v>
      </c>
      <c r="C12" s="59"/>
      <c r="D12" s="9">
        <v>79</v>
      </c>
      <c r="E12" s="9">
        <v>110</v>
      </c>
      <c r="F12" s="9">
        <v>116</v>
      </c>
      <c r="G12" s="8">
        <f t="shared" si="0"/>
        <v>226</v>
      </c>
    </row>
    <row r="13" spans="1:8" ht="15" customHeight="1" x14ac:dyDescent="0.15">
      <c r="A13" s="65"/>
      <c r="B13" s="58" t="s">
        <v>14</v>
      </c>
      <c r="C13" s="59"/>
      <c r="D13" s="9">
        <v>345</v>
      </c>
      <c r="E13" s="9">
        <v>474</v>
      </c>
      <c r="F13" s="9">
        <v>484</v>
      </c>
      <c r="G13" s="8">
        <f t="shared" si="0"/>
        <v>958</v>
      </c>
    </row>
    <row r="14" spans="1:8" ht="15" customHeight="1" x14ac:dyDescent="0.15">
      <c r="A14" s="65"/>
      <c r="B14" s="58" t="s">
        <v>15</v>
      </c>
      <c r="C14" s="59"/>
      <c r="D14" s="9">
        <v>182</v>
      </c>
      <c r="E14" s="9">
        <v>287</v>
      </c>
      <c r="F14" s="9">
        <v>254</v>
      </c>
      <c r="G14" s="8">
        <f t="shared" si="0"/>
        <v>541</v>
      </c>
    </row>
    <row r="15" spans="1:8" ht="15" customHeight="1" x14ac:dyDescent="0.15">
      <c r="A15" s="65"/>
      <c r="B15" s="58" t="s">
        <v>16</v>
      </c>
      <c r="C15" s="59"/>
      <c r="D15" s="9">
        <v>224</v>
      </c>
      <c r="E15" s="9">
        <v>307</v>
      </c>
      <c r="F15" s="9">
        <v>287</v>
      </c>
      <c r="G15" s="8">
        <f t="shared" si="0"/>
        <v>594</v>
      </c>
    </row>
    <row r="16" spans="1:8" ht="15" customHeight="1" x14ac:dyDescent="0.15">
      <c r="A16" s="65"/>
      <c r="B16" s="58" t="s">
        <v>17</v>
      </c>
      <c r="C16" s="59"/>
      <c r="D16" s="9">
        <v>151</v>
      </c>
      <c r="E16" s="9">
        <v>235</v>
      </c>
      <c r="F16" s="9">
        <v>223</v>
      </c>
      <c r="G16" s="8">
        <f t="shared" si="0"/>
        <v>458</v>
      </c>
    </row>
    <row r="17" spans="1:8" ht="15" customHeight="1" x14ac:dyDescent="0.15">
      <c r="A17" s="65"/>
      <c r="B17" s="58" t="s">
        <v>18</v>
      </c>
      <c r="C17" s="59"/>
      <c r="D17" s="9">
        <v>158</v>
      </c>
      <c r="E17" s="9">
        <v>204</v>
      </c>
      <c r="F17" s="9">
        <v>240</v>
      </c>
      <c r="G17" s="8">
        <f t="shared" si="0"/>
        <v>444</v>
      </c>
    </row>
    <row r="18" spans="1:8" ht="15" customHeight="1" x14ac:dyDescent="0.15">
      <c r="A18" s="65"/>
      <c r="B18" s="58" t="s">
        <v>19</v>
      </c>
      <c r="C18" s="59"/>
      <c r="D18" s="9">
        <v>249</v>
      </c>
      <c r="E18" s="9">
        <v>303</v>
      </c>
      <c r="F18" s="9">
        <v>281</v>
      </c>
      <c r="G18" s="8">
        <f t="shared" si="0"/>
        <v>584</v>
      </c>
    </row>
    <row r="19" spans="1:8" ht="15" customHeight="1" x14ac:dyDescent="0.15">
      <c r="A19" s="65"/>
      <c r="B19" s="58" t="s">
        <v>20</v>
      </c>
      <c r="C19" s="59"/>
      <c r="D19" s="9">
        <v>179</v>
      </c>
      <c r="E19" s="9">
        <v>249</v>
      </c>
      <c r="F19" s="9">
        <v>238</v>
      </c>
      <c r="G19" s="8">
        <f t="shared" si="0"/>
        <v>487</v>
      </c>
    </row>
    <row r="20" spans="1:8" ht="15" customHeight="1" x14ac:dyDescent="0.15">
      <c r="A20" s="65"/>
      <c r="B20" s="58" t="s">
        <v>21</v>
      </c>
      <c r="C20" s="59"/>
      <c r="D20" s="8">
        <f>201-D25</f>
        <v>91</v>
      </c>
      <c r="E20" s="8">
        <f>157-E25</f>
        <v>123</v>
      </c>
      <c r="F20" s="8">
        <f>199-F25</f>
        <v>123</v>
      </c>
      <c r="G20" s="8">
        <f t="shared" si="0"/>
        <v>246</v>
      </c>
    </row>
    <row r="21" spans="1:8" ht="15" customHeight="1" x14ac:dyDescent="0.15">
      <c r="A21" s="65"/>
      <c r="B21" s="58" t="s">
        <v>22</v>
      </c>
      <c r="C21" s="59"/>
      <c r="D21" s="9">
        <v>534</v>
      </c>
      <c r="E21" s="9">
        <v>841</v>
      </c>
      <c r="F21" s="9">
        <v>838</v>
      </c>
      <c r="G21" s="8">
        <f t="shared" si="0"/>
        <v>1679</v>
      </c>
    </row>
    <row r="22" spans="1:8" ht="15" customHeight="1" x14ac:dyDescent="0.15">
      <c r="A22" s="65"/>
      <c r="B22" s="58" t="s">
        <v>23</v>
      </c>
      <c r="C22" s="59"/>
      <c r="D22" s="9">
        <v>368</v>
      </c>
      <c r="E22" s="9">
        <v>531</v>
      </c>
      <c r="F22" s="9">
        <v>591</v>
      </c>
      <c r="G22" s="8">
        <f t="shared" si="0"/>
        <v>1122</v>
      </c>
    </row>
    <row r="23" spans="1:8" ht="15" customHeight="1" x14ac:dyDescent="0.15">
      <c r="A23" s="65"/>
      <c r="B23" s="58" t="s">
        <v>24</v>
      </c>
      <c r="C23" s="59"/>
      <c r="D23" s="9">
        <v>412</v>
      </c>
      <c r="E23" s="9">
        <v>577</v>
      </c>
      <c r="F23" s="9">
        <v>516</v>
      </c>
      <c r="G23" s="8">
        <f t="shared" si="0"/>
        <v>1093</v>
      </c>
    </row>
    <row r="24" spans="1:8" ht="15" customHeight="1" x14ac:dyDescent="0.15">
      <c r="A24" s="65"/>
      <c r="B24" s="43" t="s">
        <v>26</v>
      </c>
      <c r="C24" s="44"/>
      <c r="D24" s="13">
        <v>54</v>
      </c>
      <c r="E24" s="14">
        <v>86</v>
      </c>
      <c r="F24" s="14">
        <v>110</v>
      </c>
      <c r="G24" s="8">
        <f t="shared" si="0"/>
        <v>196</v>
      </c>
      <c r="H24" s="10"/>
    </row>
    <row r="25" spans="1:8" ht="15" customHeight="1" x14ac:dyDescent="0.15">
      <c r="A25" s="65"/>
      <c r="B25" s="58" t="s">
        <v>27</v>
      </c>
      <c r="C25" s="59"/>
      <c r="D25" s="13">
        <v>110</v>
      </c>
      <c r="E25" s="13">
        <v>34</v>
      </c>
      <c r="F25" s="13">
        <v>76</v>
      </c>
      <c r="G25" s="13">
        <f t="shared" si="0"/>
        <v>110</v>
      </c>
      <c r="H25" s="10"/>
    </row>
    <row r="26" spans="1:8" ht="15" customHeight="1" thickBot="1" x14ac:dyDescent="0.2">
      <c r="A26" s="65"/>
      <c r="B26" s="70" t="s">
        <v>28</v>
      </c>
      <c r="C26" s="70"/>
      <c r="D26" s="15">
        <f>SUM(D6:D25)</f>
        <v>4293</v>
      </c>
      <c r="E26" s="15">
        <f>SUM(E6:E25)</f>
        <v>5877</v>
      </c>
      <c r="F26" s="15">
        <f>SUM(F6:F25)</f>
        <v>5905</v>
      </c>
      <c r="G26" s="15">
        <f>SUM(G6:G25)</f>
        <v>11782</v>
      </c>
    </row>
    <row r="27" spans="1:8" ht="15" customHeight="1" thickTop="1" x14ac:dyDescent="0.15">
      <c r="A27" s="64" t="s">
        <v>29</v>
      </c>
      <c r="B27" s="67" t="s">
        <v>30</v>
      </c>
      <c r="C27" s="68"/>
      <c r="D27" s="17">
        <v>265</v>
      </c>
      <c r="E27" s="17">
        <v>401</v>
      </c>
      <c r="F27" s="17">
        <v>351</v>
      </c>
      <c r="G27" s="16">
        <f t="shared" ref="G27:G42" si="1">SUM(E27:F27)</f>
        <v>752</v>
      </c>
    </row>
    <row r="28" spans="1:8" ht="15" customHeight="1" x14ac:dyDescent="0.15">
      <c r="A28" s="65"/>
      <c r="B28" s="58" t="s">
        <v>31</v>
      </c>
      <c r="C28" s="59"/>
      <c r="D28" s="9">
        <v>104</v>
      </c>
      <c r="E28" s="9">
        <v>140</v>
      </c>
      <c r="F28" s="9">
        <v>126</v>
      </c>
      <c r="G28" s="8">
        <f t="shared" si="1"/>
        <v>266</v>
      </c>
    </row>
    <row r="29" spans="1:8" ht="15" customHeight="1" x14ac:dyDescent="0.15">
      <c r="A29" s="65"/>
      <c r="B29" s="58" t="s">
        <v>32</v>
      </c>
      <c r="C29" s="59"/>
      <c r="D29" s="9">
        <v>75</v>
      </c>
      <c r="E29" s="9">
        <v>108</v>
      </c>
      <c r="F29" s="9">
        <v>95</v>
      </c>
      <c r="G29" s="8">
        <f t="shared" si="1"/>
        <v>203</v>
      </c>
    </row>
    <row r="30" spans="1:8" ht="15" customHeight="1" x14ac:dyDescent="0.15">
      <c r="A30" s="65"/>
      <c r="B30" s="58" t="s">
        <v>33</v>
      </c>
      <c r="C30" s="59"/>
      <c r="D30" s="9">
        <v>225</v>
      </c>
      <c r="E30" s="9">
        <v>333</v>
      </c>
      <c r="F30" s="9">
        <v>278</v>
      </c>
      <c r="G30" s="8">
        <f t="shared" si="1"/>
        <v>611</v>
      </c>
    </row>
    <row r="31" spans="1:8" ht="15" customHeight="1" x14ac:dyDescent="0.15">
      <c r="A31" s="65"/>
      <c r="B31" s="58" t="s">
        <v>34</v>
      </c>
      <c r="C31" s="59"/>
      <c r="D31" s="9">
        <v>57</v>
      </c>
      <c r="E31" s="9">
        <v>73</v>
      </c>
      <c r="F31" s="9">
        <v>62</v>
      </c>
      <c r="G31" s="8">
        <f t="shared" si="1"/>
        <v>135</v>
      </c>
    </row>
    <row r="32" spans="1:8" ht="15" customHeight="1" x14ac:dyDescent="0.15">
      <c r="A32" s="65"/>
      <c r="B32" s="58" t="s">
        <v>35</v>
      </c>
      <c r="C32" s="59"/>
      <c r="D32" s="9">
        <v>139</v>
      </c>
      <c r="E32" s="9">
        <v>183</v>
      </c>
      <c r="F32" s="9">
        <v>172</v>
      </c>
      <c r="G32" s="8">
        <f t="shared" si="1"/>
        <v>355</v>
      </c>
    </row>
    <row r="33" spans="1:7" ht="15" customHeight="1" x14ac:dyDescent="0.15">
      <c r="A33" s="65"/>
      <c r="B33" s="58" t="s">
        <v>36</v>
      </c>
      <c r="C33" s="59"/>
      <c r="D33" s="9">
        <v>226</v>
      </c>
      <c r="E33" s="9">
        <v>303</v>
      </c>
      <c r="F33" s="9">
        <v>281</v>
      </c>
      <c r="G33" s="8">
        <f t="shared" si="1"/>
        <v>584</v>
      </c>
    </row>
    <row r="34" spans="1:7" ht="15" customHeight="1" x14ac:dyDescent="0.15">
      <c r="A34" s="65"/>
      <c r="B34" s="58" t="s">
        <v>37</v>
      </c>
      <c r="C34" s="59"/>
      <c r="D34" s="9">
        <v>247</v>
      </c>
      <c r="E34" s="9">
        <v>346</v>
      </c>
      <c r="F34" s="9">
        <v>329</v>
      </c>
      <c r="G34" s="8">
        <f t="shared" si="1"/>
        <v>675</v>
      </c>
    </row>
    <row r="35" spans="1:7" ht="15" customHeight="1" x14ac:dyDescent="0.15">
      <c r="A35" s="65"/>
      <c r="B35" s="58" t="s">
        <v>38</v>
      </c>
      <c r="C35" s="59"/>
      <c r="D35" s="9">
        <v>179</v>
      </c>
      <c r="E35" s="9">
        <v>227</v>
      </c>
      <c r="F35" s="9">
        <v>235</v>
      </c>
      <c r="G35" s="8">
        <f t="shared" si="1"/>
        <v>462</v>
      </c>
    </row>
    <row r="36" spans="1:7" ht="15" customHeight="1" x14ac:dyDescent="0.15">
      <c r="A36" s="65"/>
      <c r="B36" s="58" t="s">
        <v>39</v>
      </c>
      <c r="C36" s="59"/>
      <c r="D36" s="9">
        <v>178</v>
      </c>
      <c r="E36" s="9">
        <v>266</v>
      </c>
      <c r="F36" s="9">
        <v>253</v>
      </c>
      <c r="G36" s="8">
        <f t="shared" si="1"/>
        <v>519</v>
      </c>
    </row>
    <row r="37" spans="1:7" ht="15" customHeight="1" x14ac:dyDescent="0.15">
      <c r="A37" s="65"/>
      <c r="B37" s="58" t="s">
        <v>40</v>
      </c>
      <c r="C37" s="59"/>
      <c r="D37" s="9">
        <v>155</v>
      </c>
      <c r="E37" s="9">
        <v>143</v>
      </c>
      <c r="F37" s="9">
        <v>134</v>
      </c>
      <c r="G37" s="8">
        <f t="shared" si="1"/>
        <v>277</v>
      </c>
    </row>
    <row r="38" spans="1:7" ht="15" customHeight="1" x14ac:dyDescent="0.15">
      <c r="A38" s="65"/>
      <c r="B38" s="58" t="s">
        <v>41</v>
      </c>
      <c r="C38" s="59"/>
      <c r="D38" s="9">
        <v>36</v>
      </c>
      <c r="E38" s="9">
        <v>42</v>
      </c>
      <c r="F38" s="9">
        <v>23</v>
      </c>
      <c r="G38" s="8">
        <f t="shared" si="1"/>
        <v>65</v>
      </c>
    </row>
    <row r="39" spans="1:7" ht="15" customHeight="1" x14ac:dyDescent="0.15">
      <c r="A39" s="65"/>
      <c r="B39" s="58" t="s">
        <v>42</v>
      </c>
      <c r="C39" s="59"/>
      <c r="D39" s="9">
        <v>30</v>
      </c>
      <c r="E39" s="9">
        <v>27</v>
      </c>
      <c r="F39" s="9">
        <v>3</v>
      </c>
      <c r="G39" s="8">
        <f t="shared" si="1"/>
        <v>30</v>
      </c>
    </row>
    <row r="40" spans="1:7" ht="15" customHeight="1" x14ac:dyDescent="0.15">
      <c r="A40" s="65"/>
      <c r="B40" s="58" t="s">
        <v>43</v>
      </c>
      <c r="C40" s="59"/>
      <c r="D40" s="9">
        <v>0</v>
      </c>
      <c r="E40" s="9">
        <v>0</v>
      </c>
      <c r="F40" s="9">
        <v>0</v>
      </c>
      <c r="G40" s="8">
        <f t="shared" si="1"/>
        <v>0</v>
      </c>
    </row>
    <row r="41" spans="1:7" ht="15" customHeight="1" x14ac:dyDescent="0.15">
      <c r="A41" s="65"/>
      <c r="B41" s="58" t="s">
        <v>44</v>
      </c>
      <c r="C41" s="59"/>
      <c r="D41" s="9">
        <v>70</v>
      </c>
      <c r="E41" s="9">
        <v>19</v>
      </c>
      <c r="F41" s="9">
        <v>51</v>
      </c>
      <c r="G41" s="8">
        <f t="shared" si="1"/>
        <v>70</v>
      </c>
    </row>
    <row r="42" spans="1:7" ht="15" customHeight="1" x14ac:dyDescent="0.15">
      <c r="A42" s="65"/>
      <c r="B42" s="58" t="s">
        <v>45</v>
      </c>
      <c r="C42" s="59"/>
      <c r="D42" s="9">
        <v>54</v>
      </c>
      <c r="E42" s="9">
        <v>90</v>
      </c>
      <c r="F42" s="9">
        <v>96</v>
      </c>
      <c r="G42" s="8">
        <f t="shared" si="1"/>
        <v>186</v>
      </c>
    </row>
    <row r="43" spans="1:7" ht="15" customHeight="1" thickBot="1" x14ac:dyDescent="0.2">
      <c r="A43" s="66"/>
      <c r="B43" s="60" t="s">
        <v>47</v>
      </c>
      <c r="C43" s="60"/>
      <c r="D43" s="18">
        <f>SUM(D27:D42)</f>
        <v>2040</v>
      </c>
      <c r="E43" s="18">
        <f>SUM(E27:E42)</f>
        <v>2701</v>
      </c>
      <c r="F43" s="18">
        <f>SUM(F27:F42)</f>
        <v>2489</v>
      </c>
      <c r="G43" s="18">
        <f>SUM(G27:G42)</f>
        <v>5190</v>
      </c>
    </row>
    <row r="44" spans="1:7" ht="15" customHeight="1" thickTop="1" x14ac:dyDescent="0.15">
      <c r="A44" s="64" t="s">
        <v>48</v>
      </c>
      <c r="B44" s="69" t="s">
        <v>49</v>
      </c>
      <c r="C44" s="69"/>
      <c r="D44" s="17">
        <v>1100</v>
      </c>
      <c r="E44" s="17">
        <v>1602</v>
      </c>
      <c r="F44" s="17">
        <v>1567</v>
      </c>
      <c r="G44" s="16">
        <f t="shared" ref="G44:G60" si="2">SUM(E44:F44)</f>
        <v>3169</v>
      </c>
    </row>
    <row r="45" spans="1:7" ht="15" customHeight="1" x14ac:dyDescent="0.15">
      <c r="A45" s="65"/>
      <c r="B45" s="63" t="s">
        <v>50</v>
      </c>
      <c r="C45" s="63"/>
      <c r="D45" s="8">
        <f>185-D60</f>
        <v>115</v>
      </c>
      <c r="E45" s="8">
        <f>149-E60</f>
        <v>138</v>
      </c>
      <c r="F45" s="8">
        <f>205-F60</f>
        <v>146</v>
      </c>
      <c r="G45" s="8">
        <f t="shared" si="2"/>
        <v>284</v>
      </c>
    </row>
    <row r="46" spans="1:7" ht="15" customHeight="1" x14ac:dyDescent="0.15">
      <c r="A46" s="65"/>
      <c r="B46" s="63" t="s">
        <v>51</v>
      </c>
      <c r="C46" s="63"/>
      <c r="D46" s="9">
        <v>323</v>
      </c>
      <c r="E46" s="9">
        <v>450</v>
      </c>
      <c r="F46" s="9">
        <v>427</v>
      </c>
      <c r="G46" s="8">
        <f t="shared" si="2"/>
        <v>877</v>
      </c>
    </row>
    <row r="47" spans="1:7" ht="15" customHeight="1" x14ac:dyDescent="0.15">
      <c r="A47" s="65"/>
      <c r="B47" s="63" t="s">
        <v>52</v>
      </c>
      <c r="C47" s="63"/>
      <c r="D47" s="9">
        <v>184</v>
      </c>
      <c r="E47" s="9">
        <v>264</v>
      </c>
      <c r="F47" s="9">
        <v>260</v>
      </c>
      <c r="G47" s="8">
        <f t="shared" si="2"/>
        <v>524</v>
      </c>
    </row>
    <row r="48" spans="1:7" ht="15" customHeight="1" x14ac:dyDescent="0.15">
      <c r="A48" s="65"/>
      <c r="B48" s="63" t="s">
        <v>53</v>
      </c>
      <c r="C48" s="63"/>
      <c r="D48" s="9">
        <v>237</v>
      </c>
      <c r="E48" s="9">
        <v>322</v>
      </c>
      <c r="F48" s="9">
        <v>338</v>
      </c>
      <c r="G48" s="8">
        <f t="shared" si="2"/>
        <v>660</v>
      </c>
    </row>
    <row r="49" spans="1:7" ht="15" customHeight="1" x14ac:dyDescent="0.15">
      <c r="A49" s="65"/>
      <c r="B49" s="63" t="s">
        <v>54</v>
      </c>
      <c r="C49" s="63"/>
      <c r="D49" s="9">
        <v>313</v>
      </c>
      <c r="E49" s="9">
        <v>456</v>
      </c>
      <c r="F49" s="9">
        <v>424</v>
      </c>
      <c r="G49" s="8">
        <f t="shared" si="2"/>
        <v>880</v>
      </c>
    </row>
    <row r="50" spans="1:7" ht="15" customHeight="1" x14ac:dyDescent="0.15">
      <c r="A50" s="65"/>
      <c r="B50" s="63" t="s">
        <v>55</v>
      </c>
      <c r="C50" s="63"/>
      <c r="D50" s="9">
        <v>98</v>
      </c>
      <c r="E50" s="9">
        <v>132</v>
      </c>
      <c r="F50" s="9">
        <v>126</v>
      </c>
      <c r="G50" s="8">
        <f t="shared" si="2"/>
        <v>258</v>
      </c>
    </row>
    <row r="51" spans="1:7" ht="15" customHeight="1" x14ac:dyDescent="0.15">
      <c r="A51" s="65"/>
      <c r="B51" s="63" t="s">
        <v>56</v>
      </c>
      <c r="C51" s="63"/>
      <c r="D51" s="9">
        <v>135</v>
      </c>
      <c r="E51" s="9">
        <v>165</v>
      </c>
      <c r="F51" s="9">
        <v>184</v>
      </c>
      <c r="G51" s="8">
        <f t="shared" si="2"/>
        <v>349</v>
      </c>
    </row>
    <row r="52" spans="1:7" ht="15" customHeight="1" x14ac:dyDescent="0.15">
      <c r="A52" s="65"/>
      <c r="B52" s="63" t="s">
        <v>57</v>
      </c>
      <c r="C52" s="63"/>
      <c r="D52" s="9">
        <v>64</v>
      </c>
      <c r="E52" s="9">
        <v>91</v>
      </c>
      <c r="F52" s="9">
        <v>82</v>
      </c>
      <c r="G52" s="8">
        <f t="shared" si="2"/>
        <v>173</v>
      </c>
    </row>
    <row r="53" spans="1:7" ht="15" customHeight="1" x14ac:dyDescent="0.15">
      <c r="A53" s="65"/>
      <c r="B53" s="63" t="s">
        <v>58</v>
      </c>
      <c r="C53" s="63"/>
      <c r="D53" s="9">
        <v>145</v>
      </c>
      <c r="E53" s="9">
        <v>203</v>
      </c>
      <c r="F53" s="9">
        <v>179</v>
      </c>
      <c r="G53" s="8">
        <f t="shared" si="2"/>
        <v>382</v>
      </c>
    </row>
    <row r="54" spans="1:7" ht="15" customHeight="1" x14ac:dyDescent="0.15">
      <c r="A54" s="65"/>
      <c r="B54" s="63" t="s">
        <v>59</v>
      </c>
      <c r="C54" s="63"/>
      <c r="D54" s="9">
        <v>196</v>
      </c>
      <c r="E54" s="9">
        <v>260</v>
      </c>
      <c r="F54" s="9">
        <v>254</v>
      </c>
      <c r="G54" s="8">
        <f t="shared" si="2"/>
        <v>514</v>
      </c>
    </row>
    <row r="55" spans="1:7" ht="15" customHeight="1" x14ac:dyDescent="0.15">
      <c r="A55" s="65"/>
      <c r="B55" s="63" t="s">
        <v>60</v>
      </c>
      <c r="C55" s="63"/>
      <c r="D55" s="9">
        <v>504</v>
      </c>
      <c r="E55" s="9">
        <v>641</v>
      </c>
      <c r="F55" s="9">
        <v>652</v>
      </c>
      <c r="G55" s="8">
        <f t="shared" si="2"/>
        <v>1293</v>
      </c>
    </row>
    <row r="56" spans="1:7" ht="15" customHeight="1" x14ac:dyDescent="0.15">
      <c r="A56" s="65"/>
      <c r="B56" s="63" t="s">
        <v>62</v>
      </c>
      <c r="C56" s="63"/>
      <c r="D56" s="9">
        <v>163</v>
      </c>
      <c r="E56" s="9">
        <v>220</v>
      </c>
      <c r="F56" s="9">
        <v>250</v>
      </c>
      <c r="G56" s="8">
        <f t="shared" si="2"/>
        <v>470</v>
      </c>
    </row>
    <row r="57" spans="1:7" ht="15" customHeight="1" x14ac:dyDescent="0.15">
      <c r="A57" s="65"/>
      <c r="B57" s="63" t="s">
        <v>63</v>
      </c>
      <c r="C57" s="63"/>
      <c r="D57" s="9">
        <v>90</v>
      </c>
      <c r="E57" s="9">
        <v>137</v>
      </c>
      <c r="F57" s="9">
        <v>147</v>
      </c>
      <c r="G57" s="8">
        <f t="shared" si="2"/>
        <v>284</v>
      </c>
    </row>
    <row r="58" spans="1:7" ht="15" customHeight="1" x14ac:dyDescent="0.15">
      <c r="A58" s="65"/>
      <c r="B58" s="63" t="s">
        <v>64</v>
      </c>
      <c r="C58" s="63"/>
      <c r="D58" s="9">
        <v>55</v>
      </c>
      <c r="E58" s="9">
        <v>108</v>
      </c>
      <c r="F58" s="9">
        <v>101</v>
      </c>
      <c r="G58" s="8">
        <f t="shared" si="2"/>
        <v>209</v>
      </c>
    </row>
    <row r="59" spans="1:7" ht="15" customHeight="1" x14ac:dyDescent="0.15">
      <c r="A59" s="65"/>
      <c r="B59" s="63" t="s">
        <v>65</v>
      </c>
      <c r="C59" s="63"/>
      <c r="D59" s="9">
        <v>75</v>
      </c>
      <c r="E59" s="9">
        <v>71</v>
      </c>
      <c r="F59" s="9">
        <v>4</v>
      </c>
      <c r="G59" s="8">
        <f t="shared" si="2"/>
        <v>75</v>
      </c>
    </row>
    <row r="60" spans="1:7" ht="15" customHeight="1" x14ac:dyDescent="0.15">
      <c r="A60" s="65"/>
      <c r="B60" s="63" t="s">
        <v>66</v>
      </c>
      <c r="C60" s="63"/>
      <c r="D60" s="8">
        <v>70</v>
      </c>
      <c r="E60" s="8">
        <v>11</v>
      </c>
      <c r="F60" s="8">
        <v>59</v>
      </c>
      <c r="G60" s="8">
        <f t="shared" si="2"/>
        <v>70</v>
      </c>
    </row>
    <row r="61" spans="1:7" ht="15" customHeight="1" thickBot="1" x14ac:dyDescent="0.2">
      <c r="A61" s="66"/>
      <c r="B61" s="60" t="s">
        <v>67</v>
      </c>
      <c r="C61" s="60"/>
      <c r="D61" s="18">
        <f>SUM(D44:D60)</f>
        <v>3867</v>
      </c>
      <c r="E61" s="18">
        <f>SUM(E44:E60)</f>
        <v>5271</v>
      </c>
      <c r="F61" s="18">
        <f>SUM(F44:F60)</f>
        <v>5200</v>
      </c>
      <c r="G61" s="18">
        <f>SUM(G44:G60)</f>
        <v>10471</v>
      </c>
    </row>
    <row r="62" spans="1:7" ht="15" customHeight="1" thickTop="1" x14ac:dyDescent="0.15">
      <c r="A62" s="64" t="s">
        <v>68</v>
      </c>
      <c r="B62" s="67" t="s">
        <v>69</v>
      </c>
      <c r="C62" s="68"/>
      <c r="D62" s="17">
        <v>54</v>
      </c>
      <c r="E62" s="17">
        <v>73</v>
      </c>
      <c r="F62" s="17">
        <v>68</v>
      </c>
      <c r="G62" s="16">
        <f t="shared" ref="G62:G88" si="3">SUM(E62:F62)</f>
        <v>141</v>
      </c>
    </row>
    <row r="63" spans="1:7" ht="15" customHeight="1" x14ac:dyDescent="0.15">
      <c r="A63" s="65"/>
      <c r="B63" s="58" t="s">
        <v>70</v>
      </c>
      <c r="C63" s="59"/>
      <c r="D63" s="9">
        <v>116</v>
      </c>
      <c r="E63" s="9">
        <v>161</v>
      </c>
      <c r="F63" s="9">
        <v>157</v>
      </c>
      <c r="G63" s="8">
        <f t="shared" si="3"/>
        <v>318</v>
      </c>
    </row>
    <row r="64" spans="1:7" ht="15" customHeight="1" x14ac:dyDescent="0.15">
      <c r="A64" s="65"/>
      <c r="B64" s="58" t="s">
        <v>71</v>
      </c>
      <c r="C64" s="59"/>
      <c r="D64" s="9">
        <v>153</v>
      </c>
      <c r="E64" s="9">
        <v>223</v>
      </c>
      <c r="F64" s="9">
        <v>237</v>
      </c>
      <c r="G64" s="8">
        <f t="shared" si="3"/>
        <v>460</v>
      </c>
    </row>
    <row r="65" spans="1:7" ht="15" customHeight="1" x14ac:dyDescent="0.15">
      <c r="A65" s="65"/>
      <c r="B65" s="58" t="s">
        <v>72</v>
      </c>
      <c r="C65" s="59"/>
      <c r="D65" s="9">
        <v>185</v>
      </c>
      <c r="E65" s="9">
        <v>270</v>
      </c>
      <c r="F65" s="9">
        <v>247</v>
      </c>
      <c r="G65" s="8">
        <f t="shared" si="3"/>
        <v>517</v>
      </c>
    </row>
    <row r="66" spans="1:7" ht="15" customHeight="1" x14ac:dyDescent="0.15">
      <c r="A66" s="65"/>
      <c r="B66" s="58" t="s">
        <v>73</v>
      </c>
      <c r="C66" s="59"/>
      <c r="D66" s="9">
        <v>158</v>
      </c>
      <c r="E66" s="9">
        <v>239</v>
      </c>
      <c r="F66" s="9">
        <v>221</v>
      </c>
      <c r="G66" s="8">
        <f t="shared" si="3"/>
        <v>460</v>
      </c>
    </row>
    <row r="67" spans="1:7" ht="15" customHeight="1" x14ac:dyDescent="0.15">
      <c r="A67" s="65"/>
      <c r="B67" s="58" t="s">
        <v>74</v>
      </c>
      <c r="C67" s="59"/>
      <c r="D67" s="9">
        <v>114</v>
      </c>
      <c r="E67" s="9">
        <v>133</v>
      </c>
      <c r="F67" s="9">
        <v>125</v>
      </c>
      <c r="G67" s="8">
        <f t="shared" si="3"/>
        <v>258</v>
      </c>
    </row>
    <row r="68" spans="1:7" ht="15" customHeight="1" x14ac:dyDescent="0.15">
      <c r="A68" s="65"/>
      <c r="B68" s="58" t="s">
        <v>75</v>
      </c>
      <c r="C68" s="59"/>
      <c r="D68" s="9">
        <v>165</v>
      </c>
      <c r="E68" s="9">
        <v>246</v>
      </c>
      <c r="F68" s="9">
        <v>222</v>
      </c>
      <c r="G68" s="8">
        <f t="shared" si="3"/>
        <v>468</v>
      </c>
    </row>
    <row r="69" spans="1:7" ht="15" customHeight="1" x14ac:dyDescent="0.15">
      <c r="A69" s="65"/>
      <c r="B69" s="58" t="s">
        <v>76</v>
      </c>
      <c r="C69" s="59"/>
      <c r="D69" s="9">
        <v>188</v>
      </c>
      <c r="E69" s="9">
        <v>285</v>
      </c>
      <c r="F69" s="9">
        <v>306</v>
      </c>
      <c r="G69" s="8">
        <f t="shared" si="3"/>
        <v>591</v>
      </c>
    </row>
    <row r="70" spans="1:7" ht="15" customHeight="1" x14ac:dyDescent="0.15">
      <c r="A70" s="65"/>
      <c r="B70" s="58" t="s">
        <v>77</v>
      </c>
      <c r="C70" s="59"/>
      <c r="D70" s="9">
        <v>211</v>
      </c>
      <c r="E70" s="9">
        <v>329</v>
      </c>
      <c r="F70" s="9">
        <v>311</v>
      </c>
      <c r="G70" s="8">
        <f t="shared" si="3"/>
        <v>640</v>
      </c>
    </row>
    <row r="71" spans="1:7" ht="15" customHeight="1" x14ac:dyDescent="0.15">
      <c r="A71" s="65"/>
      <c r="B71" s="58" t="s">
        <v>78</v>
      </c>
      <c r="C71" s="59"/>
      <c r="D71" s="9">
        <v>258</v>
      </c>
      <c r="E71" s="9">
        <v>348</v>
      </c>
      <c r="F71" s="9">
        <v>379</v>
      </c>
      <c r="G71" s="8">
        <f t="shared" si="3"/>
        <v>727</v>
      </c>
    </row>
    <row r="72" spans="1:7" ht="15" customHeight="1" x14ac:dyDescent="0.15">
      <c r="A72" s="65"/>
      <c r="B72" s="58" t="s">
        <v>79</v>
      </c>
      <c r="C72" s="59"/>
      <c r="D72" s="9">
        <v>111</v>
      </c>
      <c r="E72" s="9">
        <v>185</v>
      </c>
      <c r="F72" s="9">
        <v>175</v>
      </c>
      <c r="G72" s="8">
        <f t="shared" si="3"/>
        <v>360</v>
      </c>
    </row>
    <row r="73" spans="1:7" ht="15" customHeight="1" x14ac:dyDescent="0.15">
      <c r="A73" s="65"/>
      <c r="B73" s="58" t="s">
        <v>80</v>
      </c>
      <c r="C73" s="59"/>
      <c r="D73" s="9">
        <v>61</v>
      </c>
      <c r="E73" s="9">
        <v>102</v>
      </c>
      <c r="F73" s="9">
        <v>90</v>
      </c>
      <c r="G73" s="8">
        <f t="shared" si="3"/>
        <v>192</v>
      </c>
    </row>
    <row r="74" spans="1:7" ht="15" customHeight="1" x14ac:dyDescent="0.15">
      <c r="A74" s="65"/>
      <c r="B74" s="58" t="s">
        <v>81</v>
      </c>
      <c r="C74" s="59"/>
      <c r="D74" s="9">
        <v>138</v>
      </c>
      <c r="E74" s="9">
        <v>200</v>
      </c>
      <c r="F74" s="9">
        <v>204</v>
      </c>
      <c r="G74" s="8">
        <f t="shared" si="3"/>
        <v>404</v>
      </c>
    </row>
    <row r="75" spans="1:7" ht="15" customHeight="1" x14ac:dyDescent="0.15">
      <c r="A75" s="65"/>
      <c r="B75" s="58" t="s">
        <v>82</v>
      </c>
      <c r="C75" s="59"/>
      <c r="D75" s="9">
        <v>342</v>
      </c>
      <c r="E75" s="9">
        <v>506</v>
      </c>
      <c r="F75" s="9">
        <v>523</v>
      </c>
      <c r="G75" s="8">
        <f t="shared" si="3"/>
        <v>1029</v>
      </c>
    </row>
    <row r="76" spans="1:7" ht="15" customHeight="1" x14ac:dyDescent="0.15">
      <c r="A76" s="65"/>
      <c r="B76" s="58" t="s">
        <v>83</v>
      </c>
      <c r="C76" s="59"/>
      <c r="D76" s="9">
        <v>699</v>
      </c>
      <c r="E76" s="9">
        <v>970</v>
      </c>
      <c r="F76" s="9">
        <v>986</v>
      </c>
      <c r="G76" s="8">
        <f t="shared" si="3"/>
        <v>1956</v>
      </c>
    </row>
    <row r="77" spans="1:7" ht="15" customHeight="1" x14ac:dyDescent="0.15">
      <c r="A77" s="65"/>
      <c r="B77" s="58" t="s">
        <v>84</v>
      </c>
      <c r="C77" s="59"/>
      <c r="D77" s="9">
        <v>239</v>
      </c>
      <c r="E77" s="9">
        <v>373</v>
      </c>
      <c r="F77" s="9">
        <v>359</v>
      </c>
      <c r="G77" s="8">
        <f t="shared" si="3"/>
        <v>732</v>
      </c>
    </row>
    <row r="78" spans="1:7" ht="15" customHeight="1" x14ac:dyDescent="0.15">
      <c r="A78" s="65"/>
      <c r="B78" s="58" t="s">
        <v>85</v>
      </c>
      <c r="C78" s="59"/>
      <c r="D78" s="9">
        <v>156</v>
      </c>
      <c r="E78" s="9">
        <v>209</v>
      </c>
      <c r="F78" s="9">
        <v>212</v>
      </c>
      <c r="G78" s="8">
        <f t="shared" si="3"/>
        <v>421</v>
      </c>
    </row>
    <row r="79" spans="1:7" ht="15" customHeight="1" x14ac:dyDescent="0.15">
      <c r="A79" s="65"/>
      <c r="B79" s="58" t="s">
        <v>86</v>
      </c>
      <c r="C79" s="59"/>
      <c r="D79" s="9">
        <v>300</v>
      </c>
      <c r="E79" s="9">
        <v>439</v>
      </c>
      <c r="F79" s="9">
        <v>415</v>
      </c>
      <c r="G79" s="8">
        <f>SUM(E79:F79)</f>
        <v>854</v>
      </c>
    </row>
    <row r="80" spans="1:7" ht="15" customHeight="1" x14ac:dyDescent="0.15">
      <c r="A80" s="65"/>
      <c r="B80" s="58" t="s">
        <v>87</v>
      </c>
      <c r="C80" s="59"/>
      <c r="D80" s="9">
        <v>123</v>
      </c>
      <c r="E80" s="9">
        <v>191</v>
      </c>
      <c r="F80" s="9">
        <v>163</v>
      </c>
      <c r="G80" s="8">
        <f t="shared" si="3"/>
        <v>354</v>
      </c>
    </row>
    <row r="81" spans="1:7" ht="15" customHeight="1" x14ac:dyDescent="0.15">
      <c r="A81" s="65"/>
      <c r="B81" s="58" t="s">
        <v>88</v>
      </c>
      <c r="C81" s="59"/>
      <c r="D81" s="9">
        <v>82</v>
      </c>
      <c r="E81" s="9">
        <v>118</v>
      </c>
      <c r="F81" s="9">
        <v>119</v>
      </c>
      <c r="G81" s="8">
        <f t="shared" si="3"/>
        <v>237</v>
      </c>
    </row>
    <row r="82" spans="1:7" ht="15" customHeight="1" x14ac:dyDescent="0.15">
      <c r="A82" s="65"/>
      <c r="B82" s="58" t="s">
        <v>89</v>
      </c>
      <c r="C82" s="59"/>
      <c r="D82" s="9">
        <v>114</v>
      </c>
      <c r="E82" s="9">
        <v>161</v>
      </c>
      <c r="F82" s="9">
        <v>190</v>
      </c>
      <c r="G82" s="8">
        <f t="shared" si="3"/>
        <v>351</v>
      </c>
    </row>
    <row r="83" spans="1:7" ht="15" customHeight="1" x14ac:dyDescent="0.15">
      <c r="A83" s="65"/>
      <c r="B83" s="58" t="s">
        <v>90</v>
      </c>
      <c r="C83" s="59"/>
      <c r="D83" s="9">
        <v>69</v>
      </c>
      <c r="E83" s="9">
        <v>105</v>
      </c>
      <c r="F83" s="9">
        <v>117</v>
      </c>
      <c r="G83" s="8">
        <f t="shared" si="3"/>
        <v>222</v>
      </c>
    </row>
    <row r="84" spans="1:7" ht="15" customHeight="1" x14ac:dyDescent="0.15">
      <c r="A84" s="65"/>
      <c r="B84" s="58" t="s">
        <v>91</v>
      </c>
      <c r="C84" s="59"/>
      <c r="D84" s="9">
        <v>186</v>
      </c>
      <c r="E84" s="9">
        <v>365</v>
      </c>
      <c r="F84" s="9">
        <v>341</v>
      </c>
      <c r="G84" s="8">
        <f t="shared" si="3"/>
        <v>706</v>
      </c>
    </row>
    <row r="85" spans="1:7" ht="15" customHeight="1" x14ac:dyDescent="0.15">
      <c r="A85" s="65"/>
      <c r="B85" s="58" t="s">
        <v>92</v>
      </c>
      <c r="C85" s="59"/>
      <c r="D85" s="9">
        <v>124</v>
      </c>
      <c r="E85" s="9">
        <v>227</v>
      </c>
      <c r="F85" s="9">
        <v>235</v>
      </c>
      <c r="G85" s="8">
        <f t="shared" si="3"/>
        <v>462</v>
      </c>
    </row>
    <row r="86" spans="1:7" ht="15" customHeight="1" x14ac:dyDescent="0.15">
      <c r="A86" s="65"/>
      <c r="B86" s="58" t="s">
        <v>93</v>
      </c>
      <c r="C86" s="59"/>
      <c r="D86" s="9">
        <v>59</v>
      </c>
      <c r="E86" s="9">
        <v>25</v>
      </c>
      <c r="F86" s="9">
        <v>34</v>
      </c>
      <c r="G86" s="8">
        <f t="shared" si="3"/>
        <v>59</v>
      </c>
    </row>
    <row r="87" spans="1:7" ht="15" customHeight="1" x14ac:dyDescent="0.15">
      <c r="A87" s="65"/>
      <c r="B87" s="58" t="s">
        <v>94</v>
      </c>
      <c r="C87" s="59"/>
      <c r="D87" s="9">
        <v>111</v>
      </c>
      <c r="E87" s="9">
        <v>37</v>
      </c>
      <c r="F87" s="9">
        <v>74</v>
      </c>
      <c r="G87" s="8">
        <f t="shared" si="3"/>
        <v>111</v>
      </c>
    </row>
    <row r="88" spans="1:7" ht="15" customHeight="1" x14ac:dyDescent="0.15">
      <c r="A88" s="65"/>
      <c r="B88" s="58" t="s">
        <v>95</v>
      </c>
      <c r="C88" s="59"/>
      <c r="D88" s="9">
        <v>53</v>
      </c>
      <c r="E88" s="9">
        <v>31</v>
      </c>
      <c r="F88" s="9">
        <v>22</v>
      </c>
      <c r="G88" s="8">
        <f t="shared" si="3"/>
        <v>53</v>
      </c>
    </row>
    <row r="89" spans="1:7" ht="15" customHeight="1" thickBot="1" x14ac:dyDescent="0.2">
      <c r="A89" s="66"/>
      <c r="B89" s="60" t="s">
        <v>96</v>
      </c>
      <c r="C89" s="60"/>
      <c r="D89" s="18">
        <f>SUM(D62:D88)</f>
        <v>4569</v>
      </c>
      <c r="E89" s="18">
        <f>SUM(E62:E88)</f>
        <v>6551</v>
      </c>
      <c r="F89" s="18">
        <f>SUM(F62:F88)</f>
        <v>6532</v>
      </c>
      <c r="G89" s="18">
        <f>SUM(G62:G88)</f>
        <v>13083</v>
      </c>
    </row>
    <row r="90" spans="1:7" ht="15" customHeight="1" thickTop="1" thickBot="1" x14ac:dyDescent="0.2">
      <c r="A90" s="33" t="s">
        <v>104</v>
      </c>
      <c r="B90" s="78" t="s">
        <v>103</v>
      </c>
      <c r="C90" s="79"/>
      <c r="D90" s="32">
        <v>433</v>
      </c>
      <c r="E90" s="32">
        <v>557</v>
      </c>
      <c r="F90" s="32">
        <v>527</v>
      </c>
      <c r="G90" s="32">
        <f>SUM(E90:F90)</f>
        <v>1084</v>
      </c>
    </row>
    <row r="91" spans="1:7" ht="15" customHeight="1" thickTop="1" thickBot="1" x14ac:dyDescent="0.2">
      <c r="A91" s="21"/>
      <c r="B91" s="61" t="s">
        <v>97</v>
      </c>
      <c r="C91" s="62"/>
      <c r="D91" s="22">
        <f>SUM(D6:D25,D27:D42,D44:D60,D62:D88,D90)</f>
        <v>15202</v>
      </c>
      <c r="E91" s="22">
        <f>SUM(E6:E25,E27:E42,E44:E60,E62:E88,E90)</f>
        <v>20957</v>
      </c>
      <c r="F91" s="22">
        <f>SUM(F6:F25,F27:F42,F44:F60,F62:F88,F90)</f>
        <v>20653</v>
      </c>
      <c r="G91" s="22">
        <f>SUM(G6:G25,G27:G42,G44:G60,G62:G88,G90)</f>
        <v>41610</v>
      </c>
    </row>
    <row r="92" spans="1:7" ht="15" customHeight="1" thickTop="1" x14ac:dyDescent="0.15">
      <c r="D92" s="10"/>
      <c r="E92" s="10"/>
      <c r="F92" s="10"/>
      <c r="G92" s="10"/>
    </row>
    <row r="93" spans="1:7" ht="15" customHeight="1" x14ac:dyDescent="0.15">
      <c r="D93" s="10"/>
      <c r="E93" s="10"/>
      <c r="F93" s="10"/>
      <c r="G93" s="10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2"/>
  <pageMargins left="0.78740157480314965" right="0.78740157480314965" top="0.78740157480314965" bottom="0.78740157480314965" header="0.51181102362204722" footer="0.51181102362204722"/>
  <pageSetup paperSize="9" scale="81" orientation="portrait" r:id="rId1"/>
  <headerFooter alignWithMargins="0">
    <oddFooter>&amp;C&amp;P/&amp;N</oddFooter>
  </headerFooter>
  <rowBreaks count="1" manualBreakCount="1">
    <brk id="6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"/>
  <sheetViews>
    <sheetView topLeftCell="A79" zoomScale="150" zoomScaleNormal="150" zoomScaleSheetLayoutView="130" workbookViewId="0">
      <selection activeCell="F7" sqref="F7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71" t="s">
        <v>111</v>
      </c>
      <c r="G1" s="72"/>
      <c r="H1" s="2"/>
    </row>
    <row r="2" spans="1:8" ht="13.5" customHeight="1" x14ac:dyDescent="0.15">
      <c r="A2" s="73" t="s">
        <v>0</v>
      </c>
      <c r="B2" s="73"/>
      <c r="C2" s="73"/>
      <c r="D2" s="73"/>
      <c r="E2" s="73"/>
      <c r="F2" s="73"/>
      <c r="G2" s="73"/>
      <c r="H2" s="3"/>
    </row>
    <row r="3" spans="1:8" ht="13.5" customHeight="1" x14ac:dyDescent="0.2">
      <c r="A3" s="73"/>
      <c r="B3" s="73"/>
      <c r="C3" s="73"/>
      <c r="D3" s="73"/>
      <c r="E3" s="73"/>
      <c r="F3" s="73"/>
      <c r="G3" s="73"/>
      <c r="H3" s="4"/>
    </row>
    <row r="4" spans="1:8" ht="16.5" customHeight="1" x14ac:dyDescent="0.15">
      <c r="B4" s="74"/>
      <c r="C4" s="74"/>
      <c r="D4" s="5"/>
      <c r="E4" s="75" t="s">
        <v>99</v>
      </c>
      <c r="F4" s="75"/>
      <c r="G4" s="75"/>
    </row>
    <row r="5" spans="1:8" ht="15" customHeight="1" x14ac:dyDescent="0.15">
      <c r="A5" s="6"/>
      <c r="B5" s="76" t="s">
        <v>1</v>
      </c>
      <c r="C5" s="76"/>
      <c r="D5" s="48" t="s">
        <v>2</v>
      </c>
      <c r="E5" s="48" t="s">
        <v>3</v>
      </c>
      <c r="F5" s="48" t="s">
        <v>4</v>
      </c>
      <c r="G5" s="48" t="s">
        <v>5</v>
      </c>
    </row>
    <row r="6" spans="1:8" ht="15" customHeight="1" x14ac:dyDescent="0.15">
      <c r="A6" s="77" t="s">
        <v>6</v>
      </c>
      <c r="B6" s="58" t="s">
        <v>7</v>
      </c>
      <c r="C6" s="59"/>
      <c r="D6" s="8">
        <f>470-D24</f>
        <v>416</v>
      </c>
      <c r="E6" s="9">
        <v>568</v>
      </c>
      <c r="F6" s="9">
        <v>554</v>
      </c>
      <c r="G6" s="8">
        <f t="shared" ref="G6:G25" si="0">SUM(E6:F6)</f>
        <v>1122</v>
      </c>
    </row>
    <row r="7" spans="1:8" ht="15" customHeight="1" x14ac:dyDescent="0.15">
      <c r="A7" s="65"/>
      <c r="B7" s="58" t="s">
        <v>8</v>
      </c>
      <c r="C7" s="59"/>
      <c r="D7" s="9">
        <v>143</v>
      </c>
      <c r="E7" s="9">
        <v>185</v>
      </c>
      <c r="F7" s="9">
        <v>196</v>
      </c>
      <c r="G7" s="8">
        <f t="shared" si="0"/>
        <v>381</v>
      </c>
    </row>
    <row r="8" spans="1:8" ht="15" customHeight="1" x14ac:dyDescent="0.15">
      <c r="A8" s="65"/>
      <c r="B8" s="58" t="s">
        <v>9</v>
      </c>
      <c r="C8" s="59"/>
      <c r="D8" s="9">
        <v>92</v>
      </c>
      <c r="E8" s="9">
        <v>118</v>
      </c>
      <c r="F8" s="9">
        <v>113</v>
      </c>
      <c r="G8" s="8">
        <f t="shared" si="0"/>
        <v>231</v>
      </c>
    </row>
    <row r="9" spans="1:8" ht="15" customHeight="1" x14ac:dyDescent="0.15">
      <c r="A9" s="65"/>
      <c r="B9" s="58" t="s">
        <v>10</v>
      </c>
      <c r="C9" s="59"/>
      <c r="D9" s="9">
        <v>329</v>
      </c>
      <c r="E9" s="9">
        <v>412</v>
      </c>
      <c r="F9" s="9">
        <v>445</v>
      </c>
      <c r="G9" s="8">
        <f t="shared" si="0"/>
        <v>857</v>
      </c>
    </row>
    <row r="10" spans="1:8" ht="15" customHeight="1" x14ac:dyDescent="0.15">
      <c r="A10" s="65"/>
      <c r="B10" s="58" t="s">
        <v>11</v>
      </c>
      <c r="C10" s="59"/>
      <c r="D10" s="9">
        <v>93</v>
      </c>
      <c r="E10" s="9">
        <v>119</v>
      </c>
      <c r="F10" s="9">
        <v>115</v>
      </c>
      <c r="G10" s="8">
        <f t="shared" si="0"/>
        <v>234</v>
      </c>
    </row>
    <row r="11" spans="1:8" ht="15" customHeight="1" x14ac:dyDescent="0.15">
      <c r="A11" s="65"/>
      <c r="B11" s="58" t="s">
        <v>12</v>
      </c>
      <c r="C11" s="59"/>
      <c r="D11" s="9">
        <v>82</v>
      </c>
      <c r="E11" s="9">
        <v>112</v>
      </c>
      <c r="F11" s="9">
        <v>95</v>
      </c>
      <c r="G11" s="8">
        <f t="shared" si="0"/>
        <v>207</v>
      </c>
    </row>
    <row r="12" spans="1:8" ht="15" customHeight="1" x14ac:dyDescent="0.15">
      <c r="A12" s="65"/>
      <c r="B12" s="58" t="s">
        <v>13</v>
      </c>
      <c r="C12" s="59"/>
      <c r="D12" s="9">
        <v>79</v>
      </c>
      <c r="E12" s="9">
        <v>110</v>
      </c>
      <c r="F12" s="9">
        <v>116</v>
      </c>
      <c r="G12" s="8">
        <f t="shared" si="0"/>
        <v>226</v>
      </c>
    </row>
    <row r="13" spans="1:8" ht="15" customHeight="1" x14ac:dyDescent="0.15">
      <c r="A13" s="65"/>
      <c r="B13" s="58" t="s">
        <v>14</v>
      </c>
      <c r="C13" s="59"/>
      <c r="D13" s="9">
        <v>345</v>
      </c>
      <c r="E13" s="9">
        <v>476</v>
      </c>
      <c r="F13" s="9">
        <v>484</v>
      </c>
      <c r="G13" s="8">
        <f t="shared" si="0"/>
        <v>960</v>
      </c>
    </row>
    <row r="14" spans="1:8" ht="15" customHeight="1" x14ac:dyDescent="0.15">
      <c r="A14" s="65"/>
      <c r="B14" s="58" t="s">
        <v>15</v>
      </c>
      <c r="C14" s="59"/>
      <c r="D14" s="9">
        <v>182</v>
      </c>
      <c r="E14" s="9">
        <v>287</v>
      </c>
      <c r="F14" s="9">
        <v>252</v>
      </c>
      <c r="G14" s="8">
        <f t="shared" si="0"/>
        <v>539</v>
      </c>
    </row>
    <row r="15" spans="1:8" ht="15" customHeight="1" x14ac:dyDescent="0.15">
      <c r="A15" s="65"/>
      <c r="B15" s="58" t="s">
        <v>16</v>
      </c>
      <c r="C15" s="59"/>
      <c r="D15" s="9">
        <v>223</v>
      </c>
      <c r="E15" s="9">
        <v>308</v>
      </c>
      <c r="F15" s="9">
        <v>284</v>
      </c>
      <c r="G15" s="8">
        <f t="shared" si="0"/>
        <v>592</v>
      </c>
    </row>
    <row r="16" spans="1:8" ht="15" customHeight="1" x14ac:dyDescent="0.15">
      <c r="A16" s="65"/>
      <c r="B16" s="58" t="s">
        <v>17</v>
      </c>
      <c r="C16" s="59"/>
      <c r="D16" s="9">
        <v>151</v>
      </c>
      <c r="E16" s="9">
        <v>236</v>
      </c>
      <c r="F16" s="9">
        <v>222</v>
      </c>
      <c r="G16" s="8">
        <f t="shared" si="0"/>
        <v>458</v>
      </c>
    </row>
    <row r="17" spans="1:8" ht="15" customHeight="1" x14ac:dyDescent="0.15">
      <c r="A17" s="65"/>
      <c r="B17" s="58" t="s">
        <v>18</v>
      </c>
      <c r="C17" s="59"/>
      <c r="D17" s="9">
        <v>160</v>
      </c>
      <c r="E17" s="9">
        <v>204</v>
      </c>
      <c r="F17" s="9">
        <v>241</v>
      </c>
      <c r="G17" s="8">
        <f t="shared" si="0"/>
        <v>445</v>
      </c>
    </row>
    <row r="18" spans="1:8" ht="15" customHeight="1" x14ac:dyDescent="0.15">
      <c r="A18" s="65"/>
      <c r="B18" s="58" t="s">
        <v>19</v>
      </c>
      <c r="C18" s="59"/>
      <c r="D18" s="9">
        <v>251</v>
      </c>
      <c r="E18" s="9">
        <v>309</v>
      </c>
      <c r="F18" s="9">
        <v>284</v>
      </c>
      <c r="G18" s="8">
        <f t="shared" si="0"/>
        <v>593</v>
      </c>
    </row>
    <row r="19" spans="1:8" ht="15" customHeight="1" x14ac:dyDescent="0.15">
      <c r="A19" s="65"/>
      <c r="B19" s="58" t="s">
        <v>20</v>
      </c>
      <c r="C19" s="59"/>
      <c r="D19" s="9">
        <v>180</v>
      </c>
      <c r="E19" s="9">
        <v>250</v>
      </c>
      <c r="F19" s="9">
        <v>240</v>
      </c>
      <c r="G19" s="8">
        <f t="shared" si="0"/>
        <v>490</v>
      </c>
    </row>
    <row r="20" spans="1:8" ht="15" customHeight="1" x14ac:dyDescent="0.15">
      <c r="A20" s="65"/>
      <c r="B20" s="58" t="s">
        <v>21</v>
      </c>
      <c r="C20" s="59"/>
      <c r="D20" s="8">
        <f>199-D25</f>
        <v>91</v>
      </c>
      <c r="E20" s="8">
        <f>157-E25</f>
        <v>123</v>
      </c>
      <c r="F20" s="8">
        <f>197-F25</f>
        <v>123</v>
      </c>
      <c r="G20" s="8">
        <f t="shared" si="0"/>
        <v>246</v>
      </c>
    </row>
    <row r="21" spans="1:8" ht="15" customHeight="1" x14ac:dyDescent="0.15">
      <c r="A21" s="65"/>
      <c r="B21" s="58" t="s">
        <v>22</v>
      </c>
      <c r="C21" s="59"/>
      <c r="D21" s="9">
        <v>536</v>
      </c>
      <c r="E21" s="9">
        <v>841</v>
      </c>
      <c r="F21" s="9">
        <v>837</v>
      </c>
      <c r="G21" s="8">
        <f t="shared" si="0"/>
        <v>1678</v>
      </c>
    </row>
    <row r="22" spans="1:8" ht="15" customHeight="1" x14ac:dyDescent="0.15">
      <c r="A22" s="65"/>
      <c r="B22" s="58" t="s">
        <v>23</v>
      </c>
      <c r="C22" s="59"/>
      <c r="D22" s="9">
        <v>368</v>
      </c>
      <c r="E22" s="9">
        <v>531</v>
      </c>
      <c r="F22" s="9">
        <v>594</v>
      </c>
      <c r="G22" s="8">
        <f t="shared" si="0"/>
        <v>1125</v>
      </c>
    </row>
    <row r="23" spans="1:8" ht="15" customHeight="1" x14ac:dyDescent="0.15">
      <c r="A23" s="65"/>
      <c r="B23" s="58" t="s">
        <v>24</v>
      </c>
      <c r="C23" s="59"/>
      <c r="D23" s="9">
        <v>414</v>
      </c>
      <c r="E23" s="9">
        <v>579</v>
      </c>
      <c r="F23" s="9">
        <v>515</v>
      </c>
      <c r="G23" s="8">
        <f t="shared" si="0"/>
        <v>1094</v>
      </c>
    </row>
    <row r="24" spans="1:8" ht="15" customHeight="1" x14ac:dyDescent="0.15">
      <c r="A24" s="65"/>
      <c r="B24" s="46" t="s">
        <v>26</v>
      </c>
      <c r="C24" s="47"/>
      <c r="D24" s="13">
        <v>54</v>
      </c>
      <c r="E24" s="14">
        <v>86</v>
      </c>
      <c r="F24" s="14">
        <v>111</v>
      </c>
      <c r="G24" s="8">
        <f t="shared" si="0"/>
        <v>197</v>
      </c>
      <c r="H24" s="10"/>
    </row>
    <row r="25" spans="1:8" ht="15" customHeight="1" x14ac:dyDescent="0.15">
      <c r="A25" s="65"/>
      <c r="B25" s="58" t="s">
        <v>27</v>
      </c>
      <c r="C25" s="59"/>
      <c r="D25" s="13">
        <v>108</v>
      </c>
      <c r="E25" s="13">
        <v>34</v>
      </c>
      <c r="F25" s="13">
        <v>74</v>
      </c>
      <c r="G25" s="13">
        <f t="shared" si="0"/>
        <v>108</v>
      </c>
      <c r="H25" s="10"/>
    </row>
    <row r="26" spans="1:8" ht="15" customHeight="1" thickBot="1" x14ac:dyDescent="0.2">
      <c r="A26" s="65"/>
      <c r="B26" s="70" t="s">
        <v>28</v>
      </c>
      <c r="C26" s="70"/>
      <c r="D26" s="15">
        <f>SUM(D6:D25)</f>
        <v>4297</v>
      </c>
      <c r="E26" s="15">
        <f>SUM(E6:E25)</f>
        <v>5888</v>
      </c>
      <c r="F26" s="15">
        <f>SUM(F6:F25)</f>
        <v>5895</v>
      </c>
      <c r="G26" s="15">
        <f>SUM(G6:G25)</f>
        <v>11783</v>
      </c>
    </row>
    <row r="27" spans="1:8" ht="15" customHeight="1" thickTop="1" x14ac:dyDescent="0.15">
      <c r="A27" s="64" t="s">
        <v>29</v>
      </c>
      <c r="B27" s="67" t="s">
        <v>30</v>
      </c>
      <c r="C27" s="68"/>
      <c r="D27" s="17">
        <v>264</v>
      </c>
      <c r="E27" s="17">
        <v>400</v>
      </c>
      <c r="F27" s="17">
        <v>346</v>
      </c>
      <c r="G27" s="16">
        <f t="shared" ref="G27:G42" si="1">SUM(E27:F27)</f>
        <v>746</v>
      </c>
    </row>
    <row r="28" spans="1:8" ht="15" customHeight="1" x14ac:dyDescent="0.15">
      <c r="A28" s="65"/>
      <c r="B28" s="58" t="s">
        <v>31</v>
      </c>
      <c r="C28" s="59"/>
      <c r="D28" s="9">
        <v>103</v>
      </c>
      <c r="E28" s="9">
        <v>139</v>
      </c>
      <c r="F28" s="9">
        <v>126</v>
      </c>
      <c r="G28" s="8">
        <f t="shared" si="1"/>
        <v>265</v>
      </c>
    </row>
    <row r="29" spans="1:8" ht="15" customHeight="1" x14ac:dyDescent="0.15">
      <c r="A29" s="65"/>
      <c r="B29" s="58" t="s">
        <v>32</v>
      </c>
      <c r="C29" s="59"/>
      <c r="D29" s="9">
        <v>75</v>
      </c>
      <c r="E29" s="9">
        <v>106</v>
      </c>
      <c r="F29" s="9">
        <v>95</v>
      </c>
      <c r="G29" s="8">
        <f t="shared" si="1"/>
        <v>201</v>
      </c>
    </row>
    <row r="30" spans="1:8" ht="15" customHeight="1" x14ac:dyDescent="0.15">
      <c r="A30" s="65"/>
      <c r="B30" s="58" t="s">
        <v>33</v>
      </c>
      <c r="C30" s="59"/>
      <c r="D30" s="9">
        <v>224</v>
      </c>
      <c r="E30" s="9">
        <v>331</v>
      </c>
      <c r="F30" s="9">
        <v>276</v>
      </c>
      <c r="G30" s="8">
        <f t="shared" si="1"/>
        <v>607</v>
      </c>
    </row>
    <row r="31" spans="1:8" ht="15" customHeight="1" x14ac:dyDescent="0.15">
      <c r="A31" s="65"/>
      <c r="B31" s="58" t="s">
        <v>34</v>
      </c>
      <c r="C31" s="59"/>
      <c r="D31" s="9">
        <v>56</v>
      </c>
      <c r="E31" s="9">
        <v>72</v>
      </c>
      <c r="F31" s="9">
        <v>62</v>
      </c>
      <c r="G31" s="8">
        <f t="shared" si="1"/>
        <v>134</v>
      </c>
    </row>
    <row r="32" spans="1:8" ht="15" customHeight="1" x14ac:dyDescent="0.15">
      <c r="A32" s="65"/>
      <c r="B32" s="58" t="s">
        <v>35</v>
      </c>
      <c r="C32" s="59"/>
      <c r="D32" s="9">
        <v>139</v>
      </c>
      <c r="E32" s="9">
        <v>183</v>
      </c>
      <c r="F32" s="9">
        <v>172</v>
      </c>
      <c r="G32" s="8">
        <f t="shared" si="1"/>
        <v>355</v>
      </c>
    </row>
    <row r="33" spans="1:7" ht="15" customHeight="1" x14ac:dyDescent="0.15">
      <c r="A33" s="65"/>
      <c r="B33" s="58" t="s">
        <v>36</v>
      </c>
      <c r="C33" s="59"/>
      <c r="D33" s="9">
        <v>228</v>
      </c>
      <c r="E33" s="9">
        <v>306</v>
      </c>
      <c r="F33" s="9">
        <v>283</v>
      </c>
      <c r="G33" s="8">
        <f t="shared" si="1"/>
        <v>589</v>
      </c>
    </row>
    <row r="34" spans="1:7" ht="15" customHeight="1" x14ac:dyDescent="0.15">
      <c r="A34" s="65"/>
      <c r="B34" s="58" t="s">
        <v>37</v>
      </c>
      <c r="C34" s="59"/>
      <c r="D34" s="9">
        <v>247</v>
      </c>
      <c r="E34" s="9">
        <v>346</v>
      </c>
      <c r="F34" s="9">
        <v>329</v>
      </c>
      <c r="G34" s="8">
        <f t="shared" si="1"/>
        <v>675</v>
      </c>
    </row>
    <row r="35" spans="1:7" ht="15" customHeight="1" x14ac:dyDescent="0.15">
      <c r="A35" s="65"/>
      <c r="B35" s="58" t="s">
        <v>38</v>
      </c>
      <c r="C35" s="59"/>
      <c r="D35" s="9">
        <v>179</v>
      </c>
      <c r="E35" s="9">
        <v>227</v>
      </c>
      <c r="F35" s="9">
        <v>233</v>
      </c>
      <c r="G35" s="8">
        <f t="shared" si="1"/>
        <v>460</v>
      </c>
    </row>
    <row r="36" spans="1:7" ht="15" customHeight="1" x14ac:dyDescent="0.15">
      <c r="A36" s="65"/>
      <c r="B36" s="58" t="s">
        <v>39</v>
      </c>
      <c r="C36" s="59"/>
      <c r="D36" s="9">
        <v>181</v>
      </c>
      <c r="E36" s="9">
        <v>268</v>
      </c>
      <c r="F36" s="9">
        <v>257</v>
      </c>
      <c r="G36" s="8">
        <f t="shared" si="1"/>
        <v>525</v>
      </c>
    </row>
    <row r="37" spans="1:7" ht="15" customHeight="1" x14ac:dyDescent="0.15">
      <c r="A37" s="65"/>
      <c r="B37" s="58" t="s">
        <v>40</v>
      </c>
      <c r="C37" s="59"/>
      <c r="D37" s="9">
        <v>153</v>
      </c>
      <c r="E37" s="9">
        <v>142</v>
      </c>
      <c r="F37" s="9">
        <v>132</v>
      </c>
      <c r="G37" s="8">
        <f t="shared" si="1"/>
        <v>274</v>
      </c>
    </row>
    <row r="38" spans="1:7" ht="15" customHeight="1" x14ac:dyDescent="0.15">
      <c r="A38" s="65"/>
      <c r="B38" s="58" t="s">
        <v>41</v>
      </c>
      <c r="C38" s="59"/>
      <c r="D38" s="9">
        <v>37</v>
      </c>
      <c r="E38" s="9">
        <v>44</v>
      </c>
      <c r="F38" s="9">
        <v>23</v>
      </c>
      <c r="G38" s="8">
        <f t="shared" si="1"/>
        <v>67</v>
      </c>
    </row>
    <row r="39" spans="1:7" ht="15" customHeight="1" x14ac:dyDescent="0.15">
      <c r="A39" s="65"/>
      <c r="B39" s="58" t="s">
        <v>42</v>
      </c>
      <c r="C39" s="59"/>
      <c r="D39" s="9">
        <v>30</v>
      </c>
      <c r="E39" s="9">
        <v>27</v>
      </c>
      <c r="F39" s="9">
        <v>3</v>
      </c>
      <c r="G39" s="8">
        <f t="shared" si="1"/>
        <v>30</v>
      </c>
    </row>
    <row r="40" spans="1:7" ht="15" customHeight="1" x14ac:dyDescent="0.15">
      <c r="A40" s="65"/>
      <c r="B40" s="58" t="s">
        <v>43</v>
      </c>
      <c r="C40" s="59"/>
      <c r="D40" s="9">
        <v>0</v>
      </c>
      <c r="E40" s="9">
        <v>0</v>
      </c>
      <c r="F40" s="9">
        <v>0</v>
      </c>
      <c r="G40" s="8">
        <f t="shared" si="1"/>
        <v>0</v>
      </c>
    </row>
    <row r="41" spans="1:7" ht="15" customHeight="1" x14ac:dyDescent="0.15">
      <c r="A41" s="65"/>
      <c r="B41" s="58" t="s">
        <v>44</v>
      </c>
      <c r="C41" s="59"/>
      <c r="D41" s="9">
        <v>70</v>
      </c>
      <c r="E41" s="9">
        <v>19</v>
      </c>
      <c r="F41" s="9">
        <v>51</v>
      </c>
      <c r="G41" s="8">
        <f t="shared" si="1"/>
        <v>70</v>
      </c>
    </row>
    <row r="42" spans="1:7" ht="15" customHeight="1" x14ac:dyDescent="0.15">
      <c r="A42" s="65"/>
      <c r="B42" s="58" t="s">
        <v>45</v>
      </c>
      <c r="C42" s="59"/>
      <c r="D42" s="9">
        <v>54</v>
      </c>
      <c r="E42" s="9">
        <v>90</v>
      </c>
      <c r="F42" s="9">
        <v>97</v>
      </c>
      <c r="G42" s="8">
        <f t="shared" si="1"/>
        <v>187</v>
      </c>
    </row>
    <row r="43" spans="1:7" ht="15" customHeight="1" thickBot="1" x14ac:dyDescent="0.2">
      <c r="A43" s="66"/>
      <c r="B43" s="60" t="s">
        <v>47</v>
      </c>
      <c r="C43" s="60"/>
      <c r="D43" s="18">
        <f>SUM(D27:D42)</f>
        <v>2040</v>
      </c>
      <c r="E43" s="18">
        <f>SUM(E27:E42)</f>
        <v>2700</v>
      </c>
      <c r="F43" s="18">
        <f>SUM(F27:F42)</f>
        <v>2485</v>
      </c>
      <c r="G43" s="18">
        <f>SUM(G27:G42)</f>
        <v>5185</v>
      </c>
    </row>
    <row r="44" spans="1:7" ht="15" customHeight="1" thickTop="1" x14ac:dyDescent="0.15">
      <c r="A44" s="64" t="s">
        <v>48</v>
      </c>
      <c r="B44" s="69" t="s">
        <v>49</v>
      </c>
      <c r="C44" s="69"/>
      <c r="D44" s="17">
        <v>1106</v>
      </c>
      <c r="E44" s="17">
        <v>1600</v>
      </c>
      <c r="F44" s="17">
        <v>1571</v>
      </c>
      <c r="G44" s="16">
        <f t="shared" ref="G44:G60" si="2">SUM(E44:F44)</f>
        <v>3171</v>
      </c>
    </row>
    <row r="45" spans="1:7" ht="15" customHeight="1" x14ac:dyDescent="0.15">
      <c r="A45" s="65"/>
      <c r="B45" s="63" t="s">
        <v>50</v>
      </c>
      <c r="C45" s="63"/>
      <c r="D45" s="8">
        <f>186-D60</f>
        <v>116</v>
      </c>
      <c r="E45" s="8">
        <f>149-E60</f>
        <v>138</v>
      </c>
      <c r="F45" s="8">
        <f>205-F60</f>
        <v>146</v>
      </c>
      <c r="G45" s="8">
        <f t="shared" si="2"/>
        <v>284</v>
      </c>
    </row>
    <row r="46" spans="1:7" ht="15" customHeight="1" x14ac:dyDescent="0.15">
      <c r="A46" s="65"/>
      <c r="B46" s="63" t="s">
        <v>51</v>
      </c>
      <c r="C46" s="63"/>
      <c r="D46" s="9">
        <v>323</v>
      </c>
      <c r="E46" s="9">
        <v>452</v>
      </c>
      <c r="F46" s="9">
        <v>430</v>
      </c>
      <c r="G46" s="8">
        <f t="shared" si="2"/>
        <v>882</v>
      </c>
    </row>
    <row r="47" spans="1:7" ht="15" customHeight="1" x14ac:dyDescent="0.15">
      <c r="A47" s="65"/>
      <c r="B47" s="63" t="s">
        <v>52</v>
      </c>
      <c r="C47" s="63"/>
      <c r="D47" s="9">
        <v>187</v>
      </c>
      <c r="E47" s="9">
        <v>268</v>
      </c>
      <c r="F47" s="9">
        <v>260</v>
      </c>
      <c r="G47" s="8">
        <f t="shared" si="2"/>
        <v>528</v>
      </c>
    </row>
    <row r="48" spans="1:7" ht="15" customHeight="1" x14ac:dyDescent="0.15">
      <c r="A48" s="65"/>
      <c r="B48" s="63" t="s">
        <v>53</v>
      </c>
      <c r="C48" s="63"/>
      <c r="D48" s="9">
        <v>238</v>
      </c>
      <c r="E48" s="9">
        <v>321</v>
      </c>
      <c r="F48" s="9">
        <v>338</v>
      </c>
      <c r="G48" s="8">
        <f t="shared" si="2"/>
        <v>659</v>
      </c>
    </row>
    <row r="49" spans="1:7" ht="15" customHeight="1" x14ac:dyDescent="0.15">
      <c r="A49" s="65"/>
      <c r="B49" s="63" t="s">
        <v>54</v>
      </c>
      <c r="C49" s="63"/>
      <c r="D49" s="9">
        <v>313</v>
      </c>
      <c r="E49" s="9">
        <v>457</v>
      </c>
      <c r="F49" s="9">
        <v>427</v>
      </c>
      <c r="G49" s="8">
        <f t="shared" si="2"/>
        <v>884</v>
      </c>
    </row>
    <row r="50" spans="1:7" ht="15" customHeight="1" x14ac:dyDescent="0.15">
      <c r="A50" s="65"/>
      <c r="B50" s="63" t="s">
        <v>55</v>
      </c>
      <c r="C50" s="63"/>
      <c r="D50" s="9">
        <v>98</v>
      </c>
      <c r="E50" s="9">
        <v>132</v>
      </c>
      <c r="F50" s="9">
        <v>125</v>
      </c>
      <c r="G50" s="8">
        <f t="shared" si="2"/>
        <v>257</v>
      </c>
    </row>
    <row r="51" spans="1:7" ht="15" customHeight="1" x14ac:dyDescent="0.15">
      <c r="A51" s="65"/>
      <c r="B51" s="63" t="s">
        <v>56</v>
      </c>
      <c r="C51" s="63"/>
      <c r="D51" s="9">
        <v>135</v>
      </c>
      <c r="E51" s="9">
        <v>165</v>
      </c>
      <c r="F51" s="9">
        <v>183</v>
      </c>
      <c r="G51" s="8">
        <f t="shared" si="2"/>
        <v>348</v>
      </c>
    </row>
    <row r="52" spans="1:7" ht="15" customHeight="1" x14ac:dyDescent="0.15">
      <c r="A52" s="65"/>
      <c r="B52" s="63" t="s">
        <v>57</v>
      </c>
      <c r="C52" s="63"/>
      <c r="D52" s="9">
        <v>64</v>
      </c>
      <c r="E52" s="9">
        <v>92</v>
      </c>
      <c r="F52" s="9">
        <v>82</v>
      </c>
      <c r="G52" s="8">
        <f t="shared" si="2"/>
        <v>174</v>
      </c>
    </row>
    <row r="53" spans="1:7" ht="15" customHeight="1" x14ac:dyDescent="0.15">
      <c r="A53" s="65"/>
      <c r="B53" s="63" t="s">
        <v>58</v>
      </c>
      <c r="C53" s="63"/>
      <c r="D53" s="9">
        <v>146</v>
      </c>
      <c r="E53" s="9">
        <v>203</v>
      </c>
      <c r="F53" s="9">
        <v>178</v>
      </c>
      <c r="G53" s="8">
        <f t="shared" si="2"/>
        <v>381</v>
      </c>
    </row>
    <row r="54" spans="1:7" ht="15" customHeight="1" x14ac:dyDescent="0.15">
      <c r="A54" s="65"/>
      <c r="B54" s="63" t="s">
        <v>59</v>
      </c>
      <c r="C54" s="63"/>
      <c r="D54" s="9">
        <v>197</v>
      </c>
      <c r="E54" s="9">
        <v>261</v>
      </c>
      <c r="F54" s="9">
        <v>256</v>
      </c>
      <c r="G54" s="8">
        <f t="shared" si="2"/>
        <v>517</v>
      </c>
    </row>
    <row r="55" spans="1:7" ht="15" customHeight="1" x14ac:dyDescent="0.15">
      <c r="A55" s="65"/>
      <c r="B55" s="63" t="s">
        <v>60</v>
      </c>
      <c r="C55" s="63"/>
      <c r="D55" s="9">
        <v>506</v>
      </c>
      <c r="E55" s="9">
        <v>640</v>
      </c>
      <c r="F55" s="9">
        <v>654</v>
      </c>
      <c r="G55" s="8">
        <f t="shared" si="2"/>
        <v>1294</v>
      </c>
    </row>
    <row r="56" spans="1:7" ht="15" customHeight="1" x14ac:dyDescent="0.15">
      <c r="A56" s="65"/>
      <c r="B56" s="63" t="s">
        <v>62</v>
      </c>
      <c r="C56" s="63"/>
      <c r="D56" s="9">
        <v>163</v>
      </c>
      <c r="E56" s="9">
        <v>217</v>
      </c>
      <c r="F56" s="9">
        <v>249</v>
      </c>
      <c r="G56" s="8">
        <f t="shared" si="2"/>
        <v>466</v>
      </c>
    </row>
    <row r="57" spans="1:7" ht="15" customHeight="1" x14ac:dyDescent="0.15">
      <c r="A57" s="65"/>
      <c r="B57" s="63" t="s">
        <v>63</v>
      </c>
      <c r="C57" s="63"/>
      <c r="D57" s="9">
        <v>90</v>
      </c>
      <c r="E57" s="9">
        <v>135</v>
      </c>
      <c r="F57" s="9">
        <v>147</v>
      </c>
      <c r="G57" s="8">
        <f t="shared" si="2"/>
        <v>282</v>
      </c>
    </row>
    <row r="58" spans="1:7" ht="15" customHeight="1" x14ac:dyDescent="0.15">
      <c r="A58" s="65"/>
      <c r="B58" s="63" t="s">
        <v>64</v>
      </c>
      <c r="C58" s="63"/>
      <c r="D58" s="9">
        <v>55</v>
      </c>
      <c r="E58" s="9">
        <v>110</v>
      </c>
      <c r="F58" s="9">
        <v>101</v>
      </c>
      <c r="G58" s="8">
        <f t="shared" si="2"/>
        <v>211</v>
      </c>
    </row>
    <row r="59" spans="1:7" ht="15" customHeight="1" x14ac:dyDescent="0.15">
      <c r="A59" s="65"/>
      <c r="B59" s="63" t="s">
        <v>65</v>
      </c>
      <c r="C59" s="63"/>
      <c r="D59" s="9">
        <v>75</v>
      </c>
      <c r="E59" s="9">
        <v>71</v>
      </c>
      <c r="F59" s="9">
        <v>4</v>
      </c>
      <c r="G59" s="8">
        <f t="shared" si="2"/>
        <v>75</v>
      </c>
    </row>
    <row r="60" spans="1:7" ht="15" customHeight="1" x14ac:dyDescent="0.15">
      <c r="A60" s="65"/>
      <c r="B60" s="63" t="s">
        <v>66</v>
      </c>
      <c r="C60" s="63"/>
      <c r="D60" s="8">
        <v>70</v>
      </c>
      <c r="E60" s="8">
        <v>11</v>
      </c>
      <c r="F60" s="8">
        <v>59</v>
      </c>
      <c r="G60" s="8">
        <f t="shared" si="2"/>
        <v>70</v>
      </c>
    </row>
    <row r="61" spans="1:7" ht="15" customHeight="1" thickBot="1" x14ac:dyDescent="0.2">
      <c r="A61" s="66"/>
      <c r="B61" s="60" t="s">
        <v>67</v>
      </c>
      <c r="C61" s="60"/>
      <c r="D61" s="18">
        <f>SUM(D44:D60)</f>
        <v>3882</v>
      </c>
      <c r="E61" s="18">
        <f>SUM(E44:E60)</f>
        <v>5273</v>
      </c>
      <c r="F61" s="18">
        <f>SUM(F44:F60)</f>
        <v>5210</v>
      </c>
      <c r="G61" s="18">
        <f>SUM(G44:G60)</f>
        <v>10483</v>
      </c>
    </row>
    <row r="62" spans="1:7" ht="15" customHeight="1" thickTop="1" x14ac:dyDescent="0.15">
      <c r="A62" s="64" t="s">
        <v>68</v>
      </c>
      <c r="B62" s="67" t="s">
        <v>69</v>
      </c>
      <c r="C62" s="68"/>
      <c r="D62" s="17">
        <v>54</v>
      </c>
      <c r="E62" s="17">
        <v>73</v>
      </c>
      <c r="F62" s="17">
        <v>69</v>
      </c>
      <c r="G62" s="16">
        <f t="shared" ref="G62:G88" si="3">SUM(E62:F62)</f>
        <v>142</v>
      </c>
    </row>
    <row r="63" spans="1:7" ht="15" customHeight="1" x14ac:dyDescent="0.15">
      <c r="A63" s="65"/>
      <c r="B63" s="58" t="s">
        <v>70</v>
      </c>
      <c r="C63" s="59"/>
      <c r="D63" s="9">
        <v>116</v>
      </c>
      <c r="E63" s="9">
        <v>161</v>
      </c>
      <c r="F63" s="9">
        <v>156</v>
      </c>
      <c r="G63" s="8">
        <f t="shared" si="3"/>
        <v>317</v>
      </c>
    </row>
    <row r="64" spans="1:7" ht="15" customHeight="1" x14ac:dyDescent="0.15">
      <c r="A64" s="65"/>
      <c r="B64" s="58" t="s">
        <v>71</v>
      </c>
      <c r="C64" s="59"/>
      <c r="D64" s="9">
        <v>151</v>
      </c>
      <c r="E64" s="9">
        <v>222</v>
      </c>
      <c r="F64" s="9">
        <v>234</v>
      </c>
      <c r="G64" s="8">
        <f t="shared" si="3"/>
        <v>456</v>
      </c>
    </row>
    <row r="65" spans="1:7" ht="15" customHeight="1" x14ac:dyDescent="0.15">
      <c r="A65" s="65"/>
      <c r="B65" s="58" t="s">
        <v>72</v>
      </c>
      <c r="C65" s="59"/>
      <c r="D65" s="9">
        <v>182</v>
      </c>
      <c r="E65" s="9">
        <v>268</v>
      </c>
      <c r="F65" s="9">
        <v>244</v>
      </c>
      <c r="G65" s="8">
        <f t="shared" si="3"/>
        <v>512</v>
      </c>
    </row>
    <row r="66" spans="1:7" ht="15" customHeight="1" x14ac:dyDescent="0.15">
      <c r="A66" s="65"/>
      <c r="B66" s="58" t="s">
        <v>73</v>
      </c>
      <c r="C66" s="59"/>
      <c r="D66" s="9">
        <v>159</v>
      </c>
      <c r="E66" s="9">
        <v>240</v>
      </c>
      <c r="F66" s="9">
        <v>222</v>
      </c>
      <c r="G66" s="8">
        <f t="shared" si="3"/>
        <v>462</v>
      </c>
    </row>
    <row r="67" spans="1:7" ht="15" customHeight="1" x14ac:dyDescent="0.15">
      <c r="A67" s="65"/>
      <c r="B67" s="58" t="s">
        <v>74</v>
      </c>
      <c r="C67" s="59"/>
      <c r="D67" s="9">
        <v>113</v>
      </c>
      <c r="E67" s="9">
        <v>133</v>
      </c>
      <c r="F67" s="9">
        <v>126</v>
      </c>
      <c r="G67" s="8">
        <f t="shared" si="3"/>
        <v>259</v>
      </c>
    </row>
    <row r="68" spans="1:7" ht="15" customHeight="1" x14ac:dyDescent="0.15">
      <c r="A68" s="65"/>
      <c r="B68" s="58" t="s">
        <v>75</v>
      </c>
      <c r="C68" s="59"/>
      <c r="D68" s="9">
        <v>165</v>
      </c>
      <c r="E68" s="9">
        <v>246</v>
      </c>
      <c r="F68" s="9">
        <v>222</v>
      </c>
      <c r="G68" s="8">
        <f t="shared" si="3"/>
        <v>468</v>
      </c>
    </row>
    <row r="69" spans="1:7" ht="15" customHeight="1" x14ac:dyDescent="0.15">
      <c r="A69" s="65"/>
      <c r="B69" s="58" t="s">
        <v>76</v>
      </c>
      <c r="C69" s="59"/>
      <c r="D69" s="9">
        <v>188</v>
      </c>
      <c r="E69" s="9">
        <v>284</v>
      </c>
      <c r="F69" s="9">
        <v>306</v>
      </c>
      <c r="G69" s="8">
        <f t="shared" si="3"/>
        <v>590</v>
      </c>
    </row>
    <row r="70" spans="1:7" ht="15" customHeight="1" x14ac:dyDescent="0.15">
      <c r="A70" s="65"/>
      <c r="B70" s="58" t="s">
        <v>77</v>
      </c>
      <c r="C70" s="59"/>
      <c r="D70" s="9">
        <v>211</v>
      </c>
      <c r="E70" s="9">
        <v>330</v>
      </c>
      <c r="F70" s="9">
        <v>310</v>
      </c>
      <c r="G70" s="8">
        <f t="shared" si="3"/>
        <v>640</v>
      </c>
    </row>
    <row r="71" spans="1:7" ht="15" customHeight="1" x14ac:dyDescent="0.15">
      <c r="A71" s="65"/>
      <c r="B71" s="58" t="s">
        <v>78</v>
      </c>
      <c r="C71" s="59"/>
      <c r="D71" s="9">
        <v>259</v>
      </c>
      <c r="E71" s="9">
        <v>349</v>
      </c>
      <c r="F71" s="9">
        <v>379</v>
      </c>
      <c r="G71" s="8">
        <f t="shared" si="3"/>
        <v>728</v>
      </c>
    </row>
    <row r="72" spans="1:7" ht="15" customHeight="1" x14ac:dyDescent="0.15">
      <c r="A72" s="65"/>
      <c r="B72" s="58" t="s">
        <v>79</v>
      </c>
      <c r="C72" s="59"/>
      <c r="D72" s="9">
        <v>111</v>
      </c>
      <c r="E72" s="9">
        <v>184</v>
      </c>
      <c r="F72" s="9">
        <v>174</v>
      </c>
      <c r="G72" s="8">
        <f t="shared" si="3"/>
        <v>358</v>
      </c>
    </row>
    <row r="73" spans="1:7" ht="15" customHeight="1" x14ac:dyDescent="0.15">
      <c r="A73" s="65"/>
      <c r="B73" s="58" t="s">
        <v>80</v>
      </c>
      <c r="C73" s="59"/>
      <c r="D73" s="9">
        <v>61</v>
      </c>
      <c r="E73" s="9">
        <v>101</v>
      </c>
      <c r="F73" s="9">
        <v>90</v>
      </c>
      <c r="G73" s="8">
        <f t="shared" si="3"/>
        <v>191</v>
      </c>
    </row>
    <row r="74" spans="1:7" ht="15" customHeight="1" x14ac:dyDescent="0.15">
      <c r="A74" s="65"/>
      <c r="B74" s="58" t="s">
        <v>81</v>
      </c>
      <c r="C74" s="59"/>
      <c r="D74" s="9">
        <v>139</v>
      </c>
      <c r="E74" s="9">
        <v>203</v>
      </c>
      <c r="F74" s="9">
        <v>206</v>
      </c>
      <c r="G74" s="8">
        <f t="shared" si="3"/>
        <v>409</v>
      </c>
    </row>
    <row r="75" spans="1:7" ht="15" customHeight="1" x14ac:dyDescent="0.15">
      <c r="A75" s="65"/>
      <c r="B75" s="58" t="s">
        <v>82</v>
      </c>
      <c r="C75" s="59"/>
      <c r="D75" s="9">
        <v>341</v>
      </c>
      <c r="E75" s="9">
        <v>509</v>
      </c>
      <c r="F75" s="9">
        <v>520</v>
      </c>
      <c r="G75" s="8">
        <f t="shared" si="3"/>
        <v>1029</v>
      </c>
    </row>
    <row r="76" spans="1:7" ht="15" customHeight="1" x14ac:dyDescent="0.15">
      <c r="A76" s="65"/>
      <c r="B76" s="58" t="s">
        <v>83</v>
      </c>
      <c r="C76" s="59"/>
      <c r="D76" s="9">
        <v>700</v>
      </c>
      <c r="E76" s="9">
        <v>972</v>
      </c>
      <c r="F76" s="9">
        <v>991</v>
      </c>
      <c r="G76" s="8">
        <f t="shared" si="3"/>
        <v>1963</v>
      </c>
    </row>
    <row r="77" spans="1:7" ht="15" customHeight="1" x14ac:dyDescent="0.15">
      <c r="A77" s="65"/>
      <c r="B77" s="58" t="s">
        <v>84</v>
      </c>
      <c r="C77" s="59"/>
      <c r="D77" s="9">
        <v>239</v>
      </c>
      <c r="E77" s="9">
        <v>370</v>
      </c>
      <c r="F77" s="9">
        <v>359</v>
      </c>
      <c r="G77" s="8">
        <f t="shared" si="3"/>
        <v>729</v>
      </c>
    </row>
    <row r="78" spans="1:7" ht="15" customHeight="1" x14ac:dyDescent="0.15">
      <c r="A78" s="65"/>
      <c r="B78" s="58" t="s">
        <v>85</v>
      </c>
      <c r="C78" s="59"/>
      <c r="D78" s="9">
        <v>157</v>
      </c>
      <c r="E78" s="9">
        <v>211</v>
      </c>
      <c r="F78" s="9">
        <v>213</v>
      </c>
      <c r="G78" s="8">
        <f t="shared" si="3"/>
        <v>424</v>
      </c>
    </row>
    <row r="79" spans="1:7" ht="15" customHeight="1" x14ac:dyDescent="0.15">
      <c r="A79" s="65"/>
      <c r="B79" s="58" t="s">
        <v>86</v>
      </c>
      <c r="C79" s="59"/>
      <c r="D79" s="9">
        <v>300</v>
      </c>
      <c r="E79" s="9">
        <v>434</v>
      </c>
      <c r="F79" s="9">
        <v>414</v>
      </c>
      <c r="G79" s="8">
        <f>SUM(E79:F79)</f>
        <v>848</v>
      </c>
    </row>
    <row r="80" spans="1:7" ht="15" customHeight="1" x14ac:dyDescent="0.15">
      <c r="A80" s="65"/>
      <c r="B80" s="58" t="s">
        <v>87</v>
      </c>
      <c r="C80" s="59"/>
      <c r="D80" s="9">
        <v>123</v>
      </c>
      <c r="E80" s="9">
        <v>191</v>
      </c>
      <c r="F80" s="9">
        <v>164</v>
      </c>
      <c r="G80" s="8">
        <f t="shared" si="3"/>
        <v>355</v>
      </c>
    </row>
    <row r="81" spans="1:7" ht="15" customHeight="1" x14ac:dyDescent="0.15">
      <c r="A81" s="65"/>
      <c r="B81" s="58" t="s">
        <v>88</v>
      </c>
      <c r="C81" s="59"/>
      <c r="D81" s="9">
        <v>82</v>
      </c>
      <c r="E81" s="9">
        <v>117</v>
      </c>
      <c r="F81" s="9">
        <v>117</v>
      </c>
      <c r="G81" s="8">
        <f t="shared" si="3"/>
        <v>234</v>
      </c>
    </row>
    <row r="82" spans="1:7" ht="15" customHeight="1" x14ac:dyDescent="0.15">
      <c r="A82" s="65"/>
      <c r="B82" s="58" t="s">
        <v>89</v>
      </c>
      <c r="C82" s="59"/>
      <c r="D82" s="9">
        <v>114</v>
      </c>
      <c r="E82" s="9">
        <v>164</v>
      </c>
      <c r="F82" s="9">
        <v>189</v>
      </c>
      <c r="G82" s="8">
        <f t="shared" si="3"/>
        <v>353</v>
      </c>
    </row>
    <row r="83" spans="1:7" ht="15" customHeight="1" x14ac:dyDescent="0.15">
      <c r="A83" s="65"/>
      <c r="B83" s="58" t="s">
        <v>90</v>
      </c>
      <c r="C83" s="59"/>
      <c r="D83" s="9">
        <v>69</v>
      </c>
      <c r="E83" s="9">
        <v>106</v>
      </c>
      <c r="F83" s="9">
        <v>117</v>
      </c>
      <c r="G83" s="8">
        <f t="shared" si="3"/>
        <v>223</v>
      </c>
    </row>
    <row r="84" spans="1:7" ht="15" customHeight="1" x14ac:dyDescent="0.15">
      <c r="A84" s="65"/>
      <c r="B84" s="58" t="s">
        <v>91</v>
      </c>
      <c r="C84" s="59"/>
      <c r="D84" s="9">
        <v>187</v>
      </c>
      <c r="E84" s="9">
        <v>367</v>
      </c>
      <c r="F84" s="9">
        <v>342</v>
      </c>
      <c r="G84" s="8">
        <f t="shared" si="3"/>
        <v>709</v>
      </c>
    </row>
    <row r="85" spans="1:7" ht="15" customHeight="1" x14ac:dyDescent="0.15">
      <c r="A85" s="65"/>
      <c r="B85" s="58" t="s">
        <v>92</v>
      </c>
      <c r="C85" s="59"/>
      <c r="D85" s="9">
        <v>123</v>
      </c>
      <c r="E85" s="9">
        <v>226</v>
      </c>
      <c r="F85" s="9">
        <v>235</v>
      </c>
      <c r="G85" s="8">
        <f t="shared" si="3"/>
        <v>461</v>
      </c>
    </row>
    <row r="86" spans="1:7" ht="15" customHeight="1" x14ac:dyDescent="0.15">
      <c r="A86" s="65"/>
      <c r="B86" s="58" t="s">
        <v>93</v>
      </c>
      <c r="C86" s="59"/>
      <c r="D86" s="9">
        <v>59</v>
      </c>
      <c r="E86" s="9">
        <v>25</v>
      </c>
      <c r="F86" s="9">
        <v>34</v>
      </c>
      <c r="G86" s="8">
        <f t="shared" si="3"/>
        <v>59</v>
      </c>
    </row>
    <row r="87" spans="1:7" ht="15" customHeight="1" x14ac:dyDescent="0.15">
      <c r="A87" s="65"/>
      <c r="B87" s="58" t="s">
        <v>94</v>
      </c>
      <c r="C87" s="59"/>
      <c r="D87" s="9">
        <v>112</v>
      </c>
      <c r="E87" s="9">
        <v>38</v>
      </c>
      <c r="F87" s="9">
        <v>74</v>
      </c>
      <c r="G87" s="8">
        <f t="shared" si="3"/>
        <v>112</v>
      </c>
    </row>
    <row r="88" spans="1:7" ht="15" customHeight="1" x14ac:dyDescent="0.15">
      <c r="A88" s="65"/>
      <c r="B88" s="58" t="s">
        <v>95</v>
      </c>
      <c r="C88" s="59"/>
      <c r="D88" s="9">
        <v>53</v>
      </c>
      <c r="E88" s="9">
        <v>31</v>
      </c>
      <c r="F88" s="9">
        <v>22</v>
      </c>
      <c r="G88" s="8">
        <f t="shared" si="3"/>
        <v>53</v>
      </c>
    </row>
    <row r="89" spans="1:7" ht="15" customHeight="1" thickBot="1" x14ac:dyDescent="0.2">
      <c r="A89" s="66"/>
      <c r="B89" s="60" t="s">
        <v>96</v>
      </c>
      <c r="C89" s="60"/>
      <c r="D89" s="18">
        <f>SUM(D62:D88)</f>
        <v>4568</v>
      </c>
      <c r="E89" s="18">
        <f>SUM(E62:E88)</f>
        <v>6555</v>
      </c>
      <c r="F89" s="18">
        <f>SUM(F62:F88)</f>
        <v>6529</v>
      </c>
      <c r="G89" s="18">
        <f>SUM(G62:G88)</f>
        <v>13084</v>
      </c>
    </row>
    <row r="90" spans="1:7" ht="15" customHeight="1" thickTop="1" thickBot="1" x14ac:dyDescent="0.2">
      <c r="A90" s="33" t="s">
        <v>104</v>
      </c>
      <c r="B90" s="78" t="s">
        <v>103</v>
      </c>
      <c r="C90" s="79"/>
      <c r="D90" s="32">
        <v>435</v>
      </c>
      <c r="E90" s="32">
        <v>559</v>
      </c>
      <c r="F90" s="32">
        <v>532</v>
      </c>
      <c r="G90" s="32">
        <f>SUM(E90:F90)</f>
        <v>1091</v>
      </c>
    </row>
    <row r="91" spans="1:7" ht="15" customHeight="1" thickTop="1" thickBot="1" x14ac:dyDescent="0.2">
      <c r="A91" s="21"/>
      <c r="B91" s="61" t="s">
        <v>97</v>
      </c>
      <c r="C91" s="62"/>
      <c r="D91" s="22">
        <f>SUM(D6:D25,D27:D42,D44:D60,D62:D88,D90)</f>
        <v>15222</v>
      </c>
      <c r="E91" s="22">
        <f>SUM(E6:E25,E27:E42,E44:E60,E62:E88,E90)</f>
        <v>20975</v>
      </c>
      <c r="F91" s="22">
        <f>SUM(F6:F25,F27:F42,F44:F60,F62:F88,F90)</f>
        <v>20651</v>
      </c>
      <c r="G91" s="22">
        <f>SUM(G6:G25,G27:G42,G44:G60,G62:G88,G90)</f>
        <v>41626</v>
      </c>
    </row>
    <row r="92" spans="1:7" ht="15" customHeight="1" thickTop="1" x14ac:dyDescent="0.15">
      <c r="D92" s="10"/>
      <c r="E92" s="10"/>
      <c r="F92" s="10"/>
      <c r="G92" s="10"/>
    </row>
    <row r="93" spans="1:7" ht="15" customHeight="1" x14ac:dyDescent="0.15">
      <c r="D93" s="10"/>
      <c r="E93" s="10"/>
      <c r="F93" s="10"/>
      <c r="G93" s="10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2"/>
  <pageMargins left="0.78740157480314965" right="0.78740157480314965" top="0.31" bottom="0.78740157480314965" header="0.2" footer="0.51181102362204722"/>
  <pageSetup paperSize="9" scale="61" orientation="portrait" r:id="rId1"/>
  <headerFooter alignWithMargins="0">
    <oddFooter>&amp;C&amp;P/&amp;N</oddFooter>
  </headerFooter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平成25年1月</vt:lpstr>
      <vt:lpstr>平成25年2月</vt:lpstr>
      <vt:lpstr>平成25年3月</vt:lpstr>
      <vt:lpstr>平成25年4月</vt:lpstr>
      <vt:lpstr>平成25年5月 </vt:lpstr>
      <vt:lpstr>平成25年6月 </vt:lpstr>
      <vt:lpstr>平成25年7月</vt:lpstr>
      <vt:lpstr>平成25年8月</vt:lpstr>
      <vt:lpstr>平成25年9月 </vt:lpstr>
      <vt:lpstr>平成25年10月</vt:lpstr>
      <vt:lpstr>平成25年11月 </vt:lpstr>
      <vt:lpstr>平成25年12月</vt:lpstr>
      <vt:lpstr>Sheet1</vt:lpstr>
      <vt:lpstr>平成25年10月!Print_Titles</vt:lpstr>
      <vt:lpstr>'平成25年11月 '!Print_Titles</vt:lpstr>
      <vt:lpstr>平成25年12月!Print_Titles</vt:lpstr>
      <vt:lpstr>平成25年1月!Print_Titles</vt:lpstr>
      <vt:lpstr>平成25年2月!Print_Titles</vt:lpstr>
      <vt:lpstr>平成25年3月!Print_Titles</vt:lpstr>
      <vt:lpstr>平成25年4月!Print_Titles</vt:lpstr>
      <vt:lpstr>'平成25年5月 '!Print_Titles</vt:lpstr>
      <vt:lpstr>'平成25年6月 '!Print_Titles</vt:lpstr>
      <vt:lpstr>平成25年7月!Print_Titles</vt:lpstr>
      <vt:lpstr>平成25年8月!Print_Titles</vt:lpstr>
      <vt:lpstr>'平成25年9月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瀨底　秀</dc:creator>
  <cp:lastModifiedBy>城間　盛春</cp:lastModifiedBy>
  <cp:lastPrinted>2014-01-06T22:29:08Z</cp:lastPrinted>
  <dcterms:created xsi:type="dcterms:W3CDTF">2013-02-01T01:13:55Z</dcterms:created>
  <dcterms:modified xsi:type="dcterms:W3CDTF">2014-01-08T04:02:56Z</dcterms:modified>
</cp:coreProperties>
</file>