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産業振興課\03農政係共有\55 認定農業者\♦認定農業者申請様式\令和２年度\修正\"/>
    </mc:Choice>
  </mc:AlternateContent>
  <bookViews>
    <workbookView xWindow="0" yWindow="0" windowWidth="20490" windowHeight="7530"/>
  </bookViews>
  <sheets>
    <sheet name="チェックシート【酪農用】" sheetId="6" r:id="rId1"/>
    <sheet name="申請書" sheetId="1" r:id="rId2"/>
    <sheet name="作成手順" sheetId="15" r:id="rId3"/>
    <sheet name="〇酪農①" sheetId="7" r:id="rId4"/>
    <sheet name="〇酪農②" sheetId="8" r:id="rId5"/>
    <sheet name="〇酪農③" sheetId="9" r:id="rId6"/>
    <sheet name="〇酪農④" sheetId="10" r:id="rId7"/>
    <sheet name="〇酪農① (目標)" sheetId="11" r:id="rId8"/>
    <sheet name="〇酪農② (目標)" sheetId="12" r:id="rId9"/>
    <sheet name="〇酪農③ (目標)" sheetId="13" r:id="rId10"/>
    <sheet name="〇酪農④ (目標)" sheetId="14" r:id="rId11"/>
    <sheet name="個人情報" sheetId="5" r:id="rId12"/>
  </sheets>
  <externalReferences>
    <externalReference r:id="rId13"/>
    <externalReference r:id="rId14"/>
  </externalReferences>
  <definedNames>
    <definedName name="_xlnm.Print_Area" localSheetId="3">〇酪農①!$A$2:$P$55</definedName>
    <definedName name="_xlnm.Print_Area" localSheetId="7">'〇酪農① (目標)'!$A$2:$P$55</definedName>
    <definedName name="_xlnm.Print_Area" localSheetId="4">〇酪農②!$A$2:$S$55</definedName>
    <definedName name="_xlnm.Print_Area" localSheetId="8">'〇酪農② (目標)'!$A$2:$S$55</definedName>
    <definedName name="_xlnm.Print_Area" localSheetId="5">〇酪農③!$A$2:$S$34</definedName>
    <definedName name="_xlnm.Print_Area" localSheetId="9">'〇酪農③ (目標)'!$A$2:$S$34</definedName>
    <definedName name="_xlnm.Print_Area" localSheetId="6">〇酪農④!$A$2:$P$35</definedName>
    <definedName name="_xlnm.Print_Area" localSheetId="10">'〇酪農④ (目標)'!$A$2:$P$35</definedName>
    <definedName name="_xlnm.Print_Area" localSheetId="0">チェックシート【酪農用】!$A$1:$E$10</definedName>
    <definedName name="_xlnm.Print_Area" localSheetId="11">個人情報!$A$2:$N$45</definedName>
    <definedName name="_xlnm.Print_Area" localSheetId="2">作成手順!$A$1:$C$19</definedName>
    <definedName name="_xlnm.Print_Area" localSheetId="1">申請書!$B$1:$AI$92</definedName>
    <definedName name="_xlnm.Print_Area">[1]現況!#REF!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2" i="14" l="1"/>
  <c r="M30" i="14"/>
  <c r="J30" i="14"/>
  <c r="N23" i="14"/>
  <c r="N20" i="14"/>
  <c r="L20" i="14"/>
  <c r="H22" i="14" s="1"/>
  <c r="N22" i="14" s="1"/>
  <c r="H23" i="14" s="1"/>
  <c r="H12" i="14"/>
  <c r="N12" i="14" s="1"/>
  <c r="H8" i="14"/>
  <c r="H10" i="14" s="1"/>
  <c r="N10" i="14" s="1"/>
  <c r="N6" i="14"/>
  <c r="H6" i="14"/>
  <c r="Q31" i="13"/>
  <c r="I31" i="13"/>
  <c r="E31" i="13"/>
  <c r="Q30" i="13"/>
  <c r="I30" i="13"/>
  <c r="E30" i="13"/>
  <c r="I29" i="13"/>
  <c r="E29" i="13"/>
  <c r="Q29" i="13" s="1"/>
  <c r="C29" i="13" s="1"/>
  <c r="C32" i="13" s="1"/>
  <c r="Q27" i="13"/>
  <c r="I27" i="13"/>
  <c r="E27" i="13"/>
  <c r="I26" i="13"/>
  <c r="E26" i="13"/>
  <c r="Q26" i="13" s="1"/>
  <c r="I25" i="13"/>
  <c r="E25" i="13"/>
  <c r="Q25" i="13" s="1"/>
  <c r="I23" i="13"/>
  <c r="E23" i="13"/>
  <c r="Q23" i="13" s="1"/>
  <c r="C23" i="13" s="1"/>
  <c r="I21" i="13"/>
  <c r="E21" i="13"/>
  <c r="Q21" i="13" s="1"/>
  <c r="C21" i="13" s="1"/>
  <c r="I19" i="13"/>
  <c r="E19" i="13"/>
  <c r="Q19" i="13" s="1"/>
  <c r="C19" i="13" s="1"/>
  <c r="I17" i="13"/>
  <c r="E17" i="13"/>
  <c r="Q17" i="13" s="1"/>
  <c r="C17" i="13" s="1"/>
  <c r="I15" i="13"/>
  <c r="E15" i="13"/>
  <c r="Q15" i="13" s="1"/>
  <c r="C15" i="13" s="1"/>
  <c r="I14" i="13"/>
  <c r="E14" i="13"/>
  <c r="Q14" i="13" s="1"/>
  <c r="Q13" i="13"/>
  <c r="I13" i="13"/>
  <c r="E13" i="13"/>
  <c r="Q12" i="13"/>
  <c r="C12" i="13" s="1"/>
  <c r="I12" i="13"/>
  <c r="E12" i="13"/>
  <c r="Q10" i="13"/>
  <c r="I10" i="13"/>
  <c r="E10" i="13"/>
  <c r="Q9" i="13"/>
  <c r="C9" i="13" s="1"/>
  <c r="I9" i="13"/>
  <c r="E9" i="13"/>
  <c r="Q8" i="13"/>
  <c r="C8" i="13" s="1"/>
  <c r="I8" i="13"/>
  <c r="E8" i="13"/>
  <c r="Q7" i="13"/>
  <c r="C7" i="13" s="1"/>
  <c r="I7" i="13"/>
  <c r="E7" i="13"/>
  <c r="Q6" i="13"/>
  <c r="C6" i="13" s="1"/>
  <c r="I6" i="13"/>
  <c r="E6" i="13"/>
  <c r="Q5" i="13"/>
  <c r="C5" i="13" s="1"/>
  <c r="C11" i="13" s="1"/>
  <c r="I5" i="13"/>
  <c r="E5" i="13"/>
  <c r="O54" i="12"/>
  <c r="C54" i="12" s="1"/>
  <c r="I53" i="12"/>
  <c r="C52" i="12" s="1"/>
  <c r="I51" i="12"/>
  <c r="C50" i="12" s="1"/>
  <c r="I49" i="12"/>
  <c r="C48" i="12" s="1"/>
  <c r="J47" i="12"/>
  <c r="O46" i="12"/>
  <c r="C46" i="12" s="1"/>
  <c r="O41" i="12"/>
  <c r="C41" i="12"/>
  <c r="I40" i="12"/>
  <c r="C39" i="12" s="1"/>
  <c r="C34" i="12" s="1"/>
  <c r="I38" i="12"/>
  <c r="C37" i="12"/>
  <c r="I36" i="12"/>
  <c r="C35" i="12" s="1"/>
  <c r="J34" i="12"/>
  <c r="N33" i="12"/>
  <c r="C33" i="12" s="1"/>
  <c r="N32" i="12"/>
  <c r="C32" i="12"/>
  <c r="N31" i="12"/>
  <c r="C31" i="12" s="1"/>
  <c r="N30" i="12"/>
  <c r="C30" i="12"/>
  <c r="O25" i="12"/>
  <c r="C25" i="12" s="1"/>
  <c r="I24" i="12"/>
  <c r="C23" i="12"/>
  <c r="I22" i="12"/>
  <c r="C21" i="12" s="1"/>
  <c r="I20" i="12"/>
  <c r="C19" i="12"/>
  <c r="I18" i="12"/>
  <c r="C17" i="12" s="1"/>
  <c r="I16" i="12"/>
  <c r="C15" i="12"/>
  <c r="I14" i="12"/>
  <c r="C13" i="12" s="1"/>
  <c r="I12" i="12"/>
  <c r="C11" i="12"/>
  <c r="I10" i="12"/>
  <c r="C9" i="12" s="1"/>
  <c r="J8" i="12"/>
  <c r="R6" i="12"/>
  <c r="C6" i="12" s="1"/>
  <c r="G51" i="11"/>
  <c r="K51" i="11" s="1"/>
  <c r="D51" i="11" s="1"/>
  <c r="K50" i="11"/>
  <c r="D50" i="11" s="1"/>
  <c r="G50" i="11"/>
  <c r="K48" i="11"/>
  <c r="D48" i="11" s="1"/>
  <c r="G48" i="11"/>
  <c r="K47" i="11"/>
  <c r="D47" i="11" s="1"/>
  <c r="G47" i="11"/>
  <c r="I46" i="11"/>
  <c r="M46" i="11" s="1"/>
  <c r="I45" i="11"/>
  <c r="D45" i="11" s="1"/>
  <c r="G45" i="11"/>
  <c r="K43" i="11"/>
  <c r="D43" i="11" s="1"/>
  <c r="G43" i="11"/>
  <c r="F42" i="11"/>
  <c r="J42" i="11" s="1"/>
  <c r="I38" i="11"/>
  <c r="K38" i="11" s="1"/>
  <c r="D38" i="11" s="1"/>
  <c r="K36" i="11"/>
  <c r="M36" i="11" s="1"/>
  <c r="K34" i="11"/>
  <c r="M34" i="11" s="1"/>
  <c r="D34" i="11" s="1"/>
  <c r="K33" i="11"/>
  <c r="G33" i="11"/>
  <c r="D33" i="11"/>
  <c r="K32" i="11"/>
  <c r="D32" i="11" s="1"/>
  <c r="G32" i="11"/>
  <c r="J31" i="11"/>
  <c r="D31" i="11" s="1"/>
  <c r="M30" i="11"/>
  <c r="I30" i="11"/>
  <c r="D30" i="11"/>
  <c r="M29" i="11"/>
  <c r="D29" i="11" s="1"/>
  <c r="I29" i="11"/>
  <c r="G28" i="11"/>
  <c r="D28" i="11" s="1"/>
  <c r="D27" i="11" s="1"/>
  <c r="G26" i="11"/>
  <c r="K26" i="11" s="1"/>
  <c r="D26" i="11" s="1"/>
  <c r="K25" i="11"/>
  <c r="G25" i="11"/>
  <c r="D25" i="11"/>
  <c r="K24" i="11"/>
  <c r="D24" i="11" s="1"/>
  <c r="G24" i="11"/>
  <c r="M22" i="11"/>
  <c r="D22" i="11" s="1"/>
  <c r="H22" i="11"/>
  <c r="N21" i="11"/>
  <c r="K21" i="11"/>
  <c r="D21" i="11" s="1"/>
  <c r="G21" i="11"/>
  <c r="K35" i="11" s="1"/>
  <c r="M35" i="11" s="1"/>
  <c r="K19" i="11"/>
  <c r="D18" i="11"/>
  <c r="K17" i="11"/>
  <c r="G17" i="11"/>
  <c r="I16" i="11"/>
  <c r="M16" i="11" s="1"/>
  <c r="D16" i="11" s="1"/>
  <c r="D14" i="11"/>
  <c r="D37" i="11" s="1"/>
  <c r="D39" i="11" s="1"/>
  <c r="D12" i="11"/>
  <c r="J10" i="11"/>
  <c r="D10" i="11" s="1"/>
  <c r="F10" i="11"/>
  <c r="J9" i="11"/>
  <c r="L7" i="11"/>
  <c r="N6" i="11"/>
  <c r="H6" i="11"/>
  <c r="H8" i="11" s="1"/>
  <c r="H9" i="11" s="1"/>
  <c r="L9" i="11" s="1"/>
  <c r="M4" i="11"/>
  <c r="D4" i="11" s="1"/>
  <c r="J32" i="10"/>
  <c r="M30" i="10"/>
  <c r="J30" i="10"/>
  <c r="H22" i="10"/>
  <c r="N22" i="10" s="1"/>
  <c r="H23" i="10" s="1"/>
  <c r="N23" i="10" s="1"/>
  <c r="N25" i="10" s="1"/>
  <c r="N20" i="10"/>
  <c r="L20" i="10"/>
  <c r="N12" i="10"/>
  <c r="H12" i="10"/>
  <c r="N8" i="10"/>
  <c r="H8" i="10"/>
  <c r="H10" i="10" s="1"/>
  <c r="N10" i="10" s="1"/>
  <c r="N6" i="10"/>
  <c r="N14" i="10" s="1"/>
  <c r="H6" i="10"/>
  <c r="I31" i="9"/>
  <c r="E31" i="9"/>
  <c r="Q31" i="9" s="1"/>
  <c r="Q30" i="9"/>
  <c r="I30" i="9"/>
  <c r="E30" i="9"/>
  <c r="Q29" i="9"/>
  <c r="I29" i="9"/>
  <c r="E29" i="9"/>
  <c r="Q27" i="9"/>
  <c r="I27" i="9"/>
  <c r="E27" i="9"/>
  <c r="Q26" i="9"/>
  <c r="I26" i="9"/>
  <c r="E26" i="9"/>
  <c r="I25" i="9"/>
  <c r="E25" i="9"/>
  <c r="Q25" i="9" s="1"/>
  <c r="C25" i="9" s="1"/>
  <c r="I23" i="9"/>
  <c r="E23" i="9"/>
  <c r="Q23" i="9" s="1"/>
  <c r="C23" i="9" s="1"/>
  <c r="I21" i="9"/>
  <c r="E21" i="9"/>
  <c r="Q21" i="9" s="1"/>
  <c r="C21" i="9" s="1"/>
  <c r="I19" i="9"/>
  <c r="E19" i="9"/>
  <c r="Q19" i="9" s="1"/>
  <c r="C19" i="9" s="1"/>
  <c r="I17" i="9"/>
  <c r="E17" i="9"/>
  <c r="Q17" i="9" s="1"/>
  <c r="C17" i="9" s="1"/>
  <c r="I15" i="9"/>
  <c r="E15" i="9"/>
  <c r="Q15" i="9" s="1"/>
  <c r="C15" i="9" s="1"/>
  <c r="I14" i="9"/>
  <c r="E14" i="9"/>
  <c r="Q14" i="9" s="1"/>
  <c r="I13" i="9"/>
  <c r="E13" i="9"/>
  <c r="Q13" i="9" s="1"/>
  <c r="Q12" i="9"/>
  <c r="I12" i="9"/>
  <c r="E12" i="9"/>
  <c r="I10" i="9"/>
  <c r="E10" i="9"/>
  <c r="Q10" i="9" s="1"/>
  <c r="C9" i="9" s="1"/>
  <c r="Q9" i="9"/>
  <c r="I9" i="9"/>
  <c r="E9" i="9"/>
  <c r="Q8" i="9"/>
  <c r="I8" i="9"/>
  <c r="E8" i="9"/>
  <c r="C8" i="9"/>
  <c r="Q7" i="9"/>
  <c r="I7" i="9"/>
  <c r="E7" i="9"/>
  <c r="C7" i="9"/>
  <c r="Q6" i="9"/>
  <c r="I6" i="9"/>
  <c r="E6" i="9"/>
  <c r="C6" i="9"/>
  <c r="Q5" i="9"/>
  <c r="I5" i="9"/>
  <c r="E5" i="9"/>
  <c r="C5" i="9"/>
  <c r="C11" i="9" s="1"/>
  <c r="O54" i="8"/>
  <c r="C54" i="8" s="1"/>
  <c r="I53" i="8"/>
  <c r="C52" i="8"/>
  <c r="I51" i="8"/>
  <c r="C50" i="8" s="1"/>
  <c r="I49" i="8"/>
  <c r="C48" i="8"/>
  <c r="J47" i="8"/>
  <c r="O46" i="8"/>
  <c r="C46" i="8" s="1"/>
  <c r="O41" i="8"/>
  <c r="C41" i="8" s="1"/>
  <c r="I40" i="8"/>
  <c r="C39" i="8" s="1"/>
  <c r="I38" i="8"/>
  <c r="C37" i="8" s="1"/>
  <c r="I36" i="8"/>
  <c r="C35" i="8" s="1"/>
  <c r="J34" i="8"/>
  <c r="N33" i="8"/>
  <c r="C33" i="8" s="1"/>
  <c r="N32" i="8"/>
  <c r="C32" i="8" s="1"/>
  <c r="N31" i="8"/>
  <c r="C31" i="8" s="1"/>
  <c r="N30" i="8"/>
  <c r="C30" i="8" s="1"/>
  <c r="O25" i="8"/>
  <c r="C25" i="8" s="1"/>
  <c r="I24" i="8"/>
  <c r="C23" i="8" s="1"/>
  <c r="I22" i="8"/>
  <c r="C21" i="8" s="1"/>
  <c r="I20" i="8"/>
  <c r="C19" i="8" s="1"/>
  <c r="I18" i="8"/>
  <c r="C17" i="8" s="1"/>
  <c r="I16" i="8"/>
  <c r="C15" i="8" s="1"/>
  <c r="I14" i="8"/>
  <c r="C13" i="8" s="1"/>
  <c r="I12" i="8"/>
  <c r="C11" i="8" s="1"/>
  <c r="I10" i="8"/>
  <c r="C9" i="8" s="1"/>
  <c r="C8" i="8" s="1"/>
  <c r="J8" i="8"/>
  <c r="R6" i="8"/>
  <c r="C6" i="8" s="1"/>
  <c r="G51" i="7"/>
  <c r="K51" i="7" s="1"/>
  <c r="D51" i="7" s="1"/>
  <c r="K50" i="7"/>
  <c r="G50" i="7"/>
  <c r="D50" i="7"/>
  <c r="K48" i="7"/>
  <c r="G48" i="7"/>
  <c r="D48" i="7"/>
  <c r="K47" i="7"/>
  <c r="D47" i="7" s="1"/>
  <c r="G47" i="7"/>
  <c r="M46" i="7"/>
  <c r="I46" i="7"/>
  <c r="I45" i="7"/>
  <c r="G45" i="7"/>
  <c r="D45" i="7"/>
  <c r="K43" i="7"/>
  <c r="D43" i="7" s="1"/>
  <c r="G43" i="7"/>
  <c r="J42" i="7"/>
  <c r="F42" i="7"/>
  <c r="K38" i="7"/>
  <c r="D38" i="7" s="1"/>
  <c r="I38" i="7"/>
  <c r="M36" i="7"/>
  <c r="K36" i="7"/>
  <c r="M34" i="7"/>
  <c r="K34" i="7"/>
  <c r="G33" i="7"/>
  <c r="K33" i="7" s="1"/>
  <c r="D33" i="7" s="1"/>
  <c r="K32" i="7"/>
  <c r="G32" i="7"/>
  <c r="D32" i="7"/>
  <c r="I30" i="7"/>
  <c r="M30" i="7" s="1"/>
  <c r="M29" i="7"/>
  <c r="I29" i="7"/>
  <c r="D29" i="7"/>
  <c r="G28" i="7"/>
  <c r="D28" i="7" s="1"/>
  <c r="K26" i="7"/>
  <c r="D26" i="7" s="1"/>
  <c r="G26" i="7"/>
  <c r="G25" i="7"/>
  <c r="K25" i="7" s="1"/>
  <c r="D25" i="7" s="1"/>
  <c r="K24" i="7"/>
  <c r="G24" i="7"/>
  <c r="D24" i="7"/>
  <c r="M22" i="7"/>
  <c r="D22" i="7" s="1"/>
  <c r="H22" i="7"/>
  <c r="N21" i="7"/>
  <c r="K21" i="7"/>
  <c r="D21" i="7" s="1"/>
  <c r="G21" i="7"/>
  <c r="K35" i="7" s="1"/>
  <c r="M35" i="7" s="1"/>
  <c r="K19" i="7"/>
  <c r="D18" i="7" s="1"/>
  <c r="K17" i="7"/>
  <c r="G17" i="7"/>
  <c r="M16" i="7"/>
  <c r="D16" i="7" s="1"/>
  <c r="I16" i="7"/>
  <c r="D14" i="7"/>
  <c r="D37" i="7" s="1"/>
  <c r="D39" i="7" s="1"/>
  <c r="D12" i="7"/>
  <c r="J10" i="7"/>
  <c r="F10" i="7"/>
  <c r="D10" i="7"/>
  <c r="J9" i="7"/>
  <c r="H8" i="7"/>
  <c r="H9" i="7" s="1"/>
  <c r="L9" i="7" s="1"/>
  <c r="F41" i="7" s="1"/>
  <c r="J41" i="7" s="1"/>
  <c r="L7" i="7"/>
  <c r="N6" i="7"/>
  <c r="H6" i="7"/>
  <c r="M4" i="7"/>
  <c r="F40" i="7" s="1"/>
  <c r="J40" i="7" s="1"/>
  <c r="D40" i="7" s="1"/>
  <c r="D49" i="7" s="1"/>
  <c r="A5" i="6"/>
  <c r="A6" i="6" s="1"/>
  <c r="A7" i="6" s="1"/>
  <c r="F41" i="11" l="1"/>
  <c r="J41" i="11" s="1"/>
  <c r="D6" i="11"/>
  <c r="D13" i="11" s="1"/>
  <c r="D53" i="7"/>
  <c r="C12" i="9"/>
  <c r="C28" i="9" s="1"/>
  <c r="C34" i="9" s="1"/>
  <c r="D54" i="7"/>
  <c r="J31" i="7"/>
  <c r="D31" i="7" s="1"/>
  <c r="D30" i="7"/>
  <c r="D27" i="7" s="1"/>
  <c r="N28" i="10"/>
  <c r="M32" i="10" s="1"/>
  <c r="D6" i="7"/>
  <c r="C29" i="9"/>
  <c r="C32" i="9" s="1"/>
  <c r="M34" i="10"/>
  <c r="D34" i="7"/>
  <c r="C34" i="8"/>
  <c r="D53" i="11"/>
  <c r="C8" i="12"/>
  <c r="C25" i="13"/>
  <c r="C28" i="13" s="1"/>
  <c r="C34" i="13" s="1"/>
  <c r="N14" i="14"/>
  <c r="N28" i="14" s="1"/>
  <c r="M32" i="14" s="1"/>
  <c r="M34" i="14" s="1"/>
  <c r="N25" i="14"/>
  <c r="F40" i="11"/>
  <c r="J40" i="11" s="1"/>
  <c r="D40" i="11" s="1"/>
  <c r="D49" i="11" s="1"/>
  <c r="D54" i="11" s="1"/>
  <c r="N8" i="14"/>
  <c r="D4" i="7"/>
  <c r="D13" i="7" s="1"/>
  <c r="D55" i="7" s="1"/>
  <c r="D55" i="11" l="1"/>
</calcChain>
</file>

<file path=xl/sharedStrings.xml><?xml version="1.0" encoding="utf-8"?>
<sst xmlns="http://schemas.openxmlformats.org/spreadsheetml/2006/main" count="1672" uniqueCount="427">
  <si>
    <t>農業経営改善計画認定申請書</t>
  </si>
  <si>
    <t>年    月    日</t>
  </si>
  <si>
    <t>南城市長  殿</t>
    <rPh sb="0" eb="3">
      <t>ナンジョウシ</t>
    </rPh>
    <phoneticPr fontId="2"/>
  </si>
  <si>
    <t>申請者</t>
    <rPh sb="0" eb="3">
      <t>シンセイシャ</t>
    </rPh>
    <phoneticPr fontId="2"/>
  </si>
  <si>
    <t>住所</t>
    <rPh sb="0" eb="2">
      <t>ジュウショ</t>
    </rPh>
    <phoneticPr fontId="2"/>
  </si>
  <si>
    <t>連絡先</t>
    <rPh sb="0" eb="3">
      <t>レンラクサキ</t>
    </rPh>
    <phoneticPr fontId="2"/>
  </si>
  <si>
    <t>フリガナ</t>
    <phoneticPr fontId="2"/>
  </si>
  <si>
    <t>フリガナ</t>
  </si>
  <si>
    <t>個人・法人名</t>
    <phoneticPr fontId="2"/>
  </si>
  <si>
    <t>（印）</t>
    <phoneticPr fontId="2"/>
  </si>
  <si>
    <t>代表者氏名
（法人のみ）</t>
    <rPh sb="0" eb="3">
      <t>ダイヒョウシャ</t>
    </rPh>
    <rPh sb="3" eb="5">
      <t>シメイ</t>
    </rPh>
    <rPh sb="7" eb="9">
      <t>ホウジン</t>
    </rPh>
    <phoneticPr fontId="2"/>
  </si>
  <si>
    <t>生年月日・
法人設立年月日　　　　　　　　　　　　　　　　　　　　　　　　　　　　　　　　　　</t>
    <rPh sb="0" eb="2">
      <t>セイネン</t>
    </rPh>
    <rPh sb="2" eb="4">
      <t>ガッピ</t>
    </rPh>
    <rPh sb="6" eb="8">
      <t>ホウジン</t>
    </rPh>
    <rPh sb="8" eb="10">
      <t>セツリツ</t>
    </rPh>
    <rPh sb="10" eb="13">
      <t>ネンガッピ</t>
    </rPh>
    <phoneticPr fontId="2"/>
  </si>
  <si>
    <t>　　　　　　　　　　　</t>
    <phoneticPr fontId="2"/>
  </si>
  <si>
    <t>法人番号</t>
  </si>
  <si>
    <t xml:space="preserve">  農業経営基盤強化促進法（昭和５５年法律第６５号）第１２条第１項の規定に基づき、次の農業経営改善計画の認定を申請します。</t>
    <phoneticPr fontId="2"/>
  </si>
  <si>
    <t>農　業　経　営　改　善　計　画</t>
    <phoneticPr fontId="2"/>
  </si>
  <si>
    <t>①農業経営体の営農活動の現状及び目標</t>
    <rPh sb="12" eb="14">
      <t>ゲンジョウ</t>
    </rPh>
    <rPh sb="14" eb="15">
      <t>オヨ</t>
    </rPh>
    <rPh sb="16" eb="18">
      <t>モクヒョウ</t>
    </rPh>
    <phoneticPr fontId="2"/>
  </si>
  <si>
    <t>（１）営農類型</t>
    <rPh sb="3" eb="5">
      <t>エイノウ</t>
    </rPh>
    <rPh sb="5" eb="7">
      <t>ルイケイ</t>
    </rPh>
    <phoneticPr fontId="2"/>
  </si>
  <si>
    <t>現　　　状</t>
    <rPh sb="0" eb="1">
      <t>ウツツ</t>
    </rPh>
    <rPh sb="4" eb="5">
      <t>ジョウ</t>
    </rPh>
    <phoneticPr fontId="2"/>
  </si>
  <si>
    <t>目標（　　年）</t>
    <rPh sb="0" eb="2">
      <t>モクヒョウ</t>
    </rPh>
    <rPh sb="5" eb="6">
      <t>ネン</t>
    </rPh>
    <phoneticPr fontId="2"/>
  </si>
  <si>
    <t xml:space="preserve">□稲作 □麦類作 □雑穀・いも類・豆類 □工芸農作物 □露地野菜 </t>
    <rPh sb="1" eb="3">
      <t>イナサク</t>
    </rPh>
    <rPh sb="5" eb="7">
      <t>ムギルイ</t>
    </rPh>
    <rPh sb="7" eb="8">
      <t>サク</t>
    </rPh>
    <phoneticPr fontId="2"/>
  </si>
  <si>
    <t>□複合経営</t>
    <rPh sb="1" eb="3">
      <t>フクゴウ</t>
    </rPh>
    <rPh sb="3" eb="5">
      <t>ケイエイ</t>
    </rPh>
    <phoneticPr fontId="2"/>
  </si>
  <si>
    <t>□施設野菜 □果樹類 □花き・花木　□その他の作物（　　　）</t>
    <phoneticPr fontId="2"/>
  </si>
  <si>
    <t>□施設野菜 □果樹類 □花き・花木　□その他の作物（　　　　）</t>
    <phoneticPr fontId="2"/>
  </si>
  <si>
    <t>□酪  農 □肉用牛 □養  豚 □養  鶏 □養　蚕 □その他の畜産（　　　　　）</t>
    <phoneticPr fontId="2"/>
  </si>
  <si>
    <t>□酪  農 □肉用牛 □養  豚 □養  鶏 □養　蚕 □その他の畜産（　　　　　）</t>
    <phoneticPr fontId="2"/>
  </si>
  <si>
    <t>（２）農業経営の現状及びその改善に関する目標</t>
    <rPh sb="3" eb="5">
      <t>ノウギョウ</t>
    </rPh>
    <rPh sb="5" eb="7">
      <t>ケイエイ</t>
    </rPh>
    <rPh sb="8" eb="10">
      <t>ゲンジョウ</t>
    </rPh>
    <rPh sb="10" eb="11">
      <t>オヨ</t>
    </rPh>
    <rPh sb="14" eb="16">
      <t>カイゼン</t>
    </rPh>
    <rPh sb="17" eb="18">
      <t>カン</t>
    </rPh>
    <rPh sb="20" eb="22">
      <t>モクヒョウ</t>
    </rPh>
    <phoneticPr fontId="2"/>
  </si>
  <si>
    <t>現状</t>
    <rPh sb="0" eb="2">
      <t>ゲンジョウ</t>
    </rPh>
    <phoneticPr fontId="2"/>
  </si>
  <si>
    <t>目標（　　　年）</t>
    <rPh sb="0" eb="2">
      <t>モクヒョウ</t>
    </rPh>
    <rPh sb="6" eb="7">
      <t>ネン</t>
    </rPh>
    <phoneticPr fontId="2"/>
  </si>
  <si>
    <t>主たる従事者の人数</t>
    <rPh sb="0" eb="1">
      <t>シュ</t>
    </rPh>
    <rPh sb="3" eb="6">
      <t>ジュウジシャ</t>
    </rPh>
    <rPh sb="7" eb="9">
      <t>ニンズウ</t>
    </rPh>
    <phoneticPr fontId="2"/>
  </si>
  <si>
    <t>人</t>
    <rPh sb="0" eb="1">
      <t>ヒト</t>
    </rPh>
    <phoneticPr fontId="2"/>
  </si>
  <si>
    <t>年間所得</t>
    <rPh sb="0" eb="2">
      <t>ネンカン</t>
    </rPh>
    <rPh sb="2" eb="4">
      <t>ショトク</t>
    </rPh>
    <phoneticPr fontId="2"/>
  </si>
  <si>
    <t>万円</t>
    <rPh sb="0" eb="2">
      <t>マンエン</t>
    </rPh>
    <phoneticPr fontId="2"/>
  </si>
  <si>
    <t>年間労働時間</t>
    <rPh sb="0" eb="2">
      <t>ネンカン</t>
    </rPh>
    <rPh sb="2" eb="4">
      <t>ロウドウ</t>
    </rPh>
    <rPh sb="4" eb="6">
      <t>ジカン</t>
    </rPh>
    <phoneticPr fontId="2"/>
  </si>
  <si>
    <t>時間</t>
    <rPh sb="0" eb="2">
      <t>ジカン</t>
    </rPh>
    <phoneticPr fontId="2"/>
  </si>
  <si>
    <t>主たる従事者１人
当たりの年間所得</t>
    <rPh sb="0" eb="1">
      <t>シュ</t>
    </rPh>
    <rPh sb="3" eb="6">
      <t>ジュウジシャ</t>
    </rPh>
    <rPh sb="7" eb="8">
      <t>ニン</t>
    </rPh>
    <rPh sb="9" eb="10">
      <t>ア</t>
    </rPh>
    <rPh sb="13" eb="15">
      <t>ネンカン</t>
    </rPh>
    <rPh sb="15" eb="17">
      <t>ショトク</t>
    </rPh>
    <phoneticPr fontId="2"/>
  </si>
  <si>
    <t>主たる従事者１人
当たりの年間労働時間</t>
    <rPh sb="0" eb="1">
      <t>シュ</t>
    </rPh>
    <rPh sb="3" eb="6">
      <t>ジュウジシャ</t>
    </rPh>
    <rPh sb="7" eb="8">
      <t>ニン</t>
    </rPh>
    <rPh sb="9" eb="10">
      <t>ア</t>
    </rPh>
    <rPh sb="13" eb="15">
      <t>ネンカン</t>
    </rPh>
    <rPh sb="15" eb="17">
      <t>ロウドウ</t>
    </rPh>
    <rPh sb="17" eb="19">
      <t>ジカン</t>
    </rPh>
    <phoneticPr fontId="2"/>
  </si>
  <si>
    <t>②農業経営の規模拡大に関する現状及び目標</t>
    <rPh sb="8" eb="10">
      <t>カクダイ</t>
    </rPh>
    <rPh sb="14" eb="16">
      <t>ゲンジョウ</t>
    </rPh>
    <rPh sb="16" eb="17">
      <t>オヨ</t>
    </rPh>
    <phoneticPr fontId="2"/>
  </si>
  <si>
    <t>（１）生産</t>
    <rPh sb="3" eb="5">
      <t>セイサン</t>
    </rPh>
    <phoneticPr fontId="2"/>
  </si>
  <si>
    <t>（２）農畜産物の加工・販売その他の
　関連・附帯事業（売上げ）</t>
    <phoneticPr fontId="2"/>
  </si>
  <si>
    <t>作目・部門名
（耕　　種）</t>
    <rPh sb="8" eb="9">
      <t>コウ</t>
    </rPh>
    <rPh sb="11" eb="12">
      <t>タネ</t>
    </rPh>
    <phoneticPr fontId="2"/>
  </si>
  <si>
    <t>現      状</t>
  </si>
  <si>
    <t>作目・部門名
（畜　　産）</t>
    <rPh sb="8" eb="9">
      <t>チク</t>
    </rPh>
    <rPh sb="11" eb="12">
      <t>サン</t>
    </rPh>
    <phoneticPr fontId="2"/>
  </si>
  <si>
    <t>作付面積(a)</t>
    <phoneticPr fontId="2"/>
  </si>
  <si>
    <t>生産量</t>
    <rPh sb="0" eb="3">
      <t>セイサンリョウ</t>
    </rPh>
    <phoneticPr fontId="2"/>
  </si>
  <si>
    <r>
      <t>飼養頭数</t>
    </r>
    <r>
      <rPr>
        <sz val="9"/>
        <rFont val="ＭＳ 明朝"/>
        <family val="1"/>
        <charset val="128"/>
      </rPr>
      <t>（頭、羽）</t>
    </r>
    <phoneticPr fontId="2"/>
  </si>
  <si>
    <r>
      <t>飼養頭数</t>
    </r>
    <r>
      <rPr>
        <sz val="9"/>
        <rFont val="ＭＳ 明朝"/>
        <family val="1"/>
        <charset val="128"/>
      </rPr>
      <t>（頭、羽）</t>
    </r>
    <phoneticPr fontId="2"/>
  </si>
  <si>
    <t>事  業  内　容</t>
    <rPh sb="6" eb="7">
      <t>ウチ</t>
    </rPh>
    <rPh sb="8" eb="9">
      <t>カタチ</t>
    </rPh>
    <phoneticPr fontId="2"/>
  </si>
  <si>
    <t>現    状</t>
  </si>
  <si>
    <t>目   標（    年）</t>
    <phoneticPr fontId="2"/>
  </si>
  <si>
    <t>（３）農用地及び農業生産施設</t>
    <rPh sb="3" eb="6">
      <t>ノウヨウチ</t>
    </rPh>
    <rPh sb="6" eb="7">
      <t>オヨ</t>
    </rPh>
    <rPh sb="8" eb="10">
      <t>ノウギョウ</t>
    </rPh>
    <rPh sb="10" eb="12">
      <t>セイサン</t>
    </rPh>
    <rPh sb="12" eb="14">
      <t>シセツ</t>
    </rPh>
    <phoneticPr fontId="2"/>
  </si>
  <si>
    <t>ア農用地</t>
    <rPh sb="1" eb="4">
      <t>ノウヨウチ</t>
    </rPh>
    <phoneticPr fontId="2"/>
  </si>
  <si>
    <t>イ農業生産施設</t>
    <rPh sb="1" eb="3">
      <t>ノウギョウ</t>
    </rPh>
    <rPh sb="3" eb="5">
      <t>セイサン</t>
    </rPh>
    <rPh sb="5" eb="7">
      <t>シセツ</t>
    </rPh>
    <phoneticPr fontId="2"/>
  </si>
  <si>
    <t>区   分</t>
    <phoneticPr fontId="2"/>
  </si>
  <si>
    <t>所在地</t>
  </si>
  <si>
    <t>地目</t>
  </si>
  <si>
    <t>現　状
(a)</t>
    <rPh sb="0" eb="1">
      <t>ウツツ</t>
    </rPh>
    <rPh sb="2" eb="3">
      <t>ジョウ</t>
    </rPh>
    <phoneticPr fontId="2"/>
  </si>
  <si>
    <t>目標（  　年）
(a)</t>
    <rPh sb="0" eb="2">
      <t>モクヒョウ</t>
    </rPh>
    <rPh sb="6" eb="7">
      <t>ネン</t>
    </rPh>
    <phoneticPr fontId="2"/>
  </si>
  <si>
    <t>種　別</t>
    <rPh sb="0" eb="1">
      <t>シュ</t>
    </rPh>
    <rPh sb="2" eb="3">
      <t>ベツ</t>
    </rPh>
    <phoneticPr fontId="2"/>
  </si>
  <si>
    <t>規　　模</t>
    <rPh sb="0" eb="1">
      <t>キ</t>
    </rPh>
    <rPh sb="3" eb="4">
      <t>ボ</t>
    </rPh>
    <phoneticPr fontId="2"/>
  </si>
  <si>
    <t>都道府県名</t>
  </si>
  <si>
    <t>市町村名</t>
  </si>
  <si>
    <t>現　状</t>
    <phoneticPr fontId="2"/>
  </si>
  <si>
    <t>目標（　  年）</t>
    <phoneticPr fontId="2"/>
  </si>
  <si>
    <t>棟</t>
    <rPh sb="0" eb="1">
      <t>トウ</t>
    </rPh>
    <phoneticPr fontId="2"/>
  </si>
  <si>
    <t>㎡</t>
    <phoneticPr fontId="2"/>
  </si>
  <si>
    <t>㎡</t>
    <phoneticPr fontId="2"/>
  </si>
  <si>
    <t>所有地</t>
  </si>
  <si>
    <t>借入地</t>
  </si>
  <si>
    <t>その他</t>
    <phoneticPr fontId="2"/>
  </si>
  <si>
    <t>経 営 面 積 合 計</t>
    <phoneticPr fontId="2"/>
  </si>
  <si>
    <t>経 営 面 積 合 計</t>
    <phoneticPr fontId="2"/>
  </si>
  <si>
    <t>③生産方式の合理化に関する現状と目標・措置</t>
    <rPh sb="1" eb="3">
      <t>セイサン</t>
    </rPh>
    <rPh sb="3" eb="5">
      <t>ホウシキ</t>
    </rPh>
    <rPh sb="10" eb="11">
      <t>カン</t>
    </rPh>
    <rPh sb="13" eb="15">
      <t>ゲンジョウ</t>
    </rPh>
    <rPh sb="16" eb="18">
      <t>モクヒョウ</t>
    </rPh>
    <rPh sb="19" eb="21">
      <t>ソチ</t>
    </rPh>
    <phoneticPr fontId="2"/>
  </si>
  <si>
    <t>④経営管理の合理化に関する現状と目標・措置</t>
    <phoneticPr fontId="2"/>
  </si>
  <si>
    <t>⑤農業従事の態様の改善に関する現状と目標・措置</t>
    <phoneticPr fontId="2"/>
  </si>
  <si>
    <t>⑥その他の農業経営の改善に関する現状と目標・措置</t>
    <rPh sb="3" eb="4">
      <t>ホカ</t>
    </rPh>
    <rPh sb="5" eb="7">
      <t>ノウギョウ</t>
    </rPh>
    <rPh sb="7" eb="9">
      <t>ケイエイ</t>
    </rPh>
    <rPh sb="10" eb="12">
      <t>カイゼン</t>
    </rPh>
    <rPh sb="13" eb="14">
      <t>カン</t>
    </rPh>
    <rPh sb="22" eb="24">
      <t>ソチ</t>
    </rPh>
    <phoneticPr fontId="2"/>
  </si>
  <si>
    <t>（参考）経営の構成</t>
    <rPh sb="1" eb="3">
      <t>サンコウ</t>
    </rPh>
    <phoneticPr fontId="2"/>
  </si>
  <si>
    <t>（１）構成員・役員</t>
    <rPh sb="3" eb="4">
      <t>カマエ</t>
    </rPh>
    <rPh sb="4" eb="5">
      <t>シゲル</t>
    </rPh>
    <rPh sb="5" eb="6">
      <t>イン</t>
    </rPh>
    <rPh sb="7" eb="9">
      <t>ヤクイン</t>
    </rPh>
    <phoneticPr fontId="2"/>
  </si>
  <si>
    <t>（２）雇  用  者</t>
    <phoneticPr fontId="2"/>
  </si>
  <si>
    <r>
      <rPr>
        <sz val="12"/>
        <rFont val="ＭＳ 明朝"/>
        <family val="1"/>
        <charset val="128"/>
      </rPr>
      <t xml:space="preserve">氏    名
</t>
    </r>
    <r>
      <rPr>
        <sz val="9"/>
        <rFont val="ＭＳ 明朝"/>
        <family val="1"/>
        <charset val="128"/>
      </rPr>
      <t>(法人経営にあっては役員の氏名）</t>
    </r>
    <phoneticPr fontId="2"/>
  </si>
  <si>
    <t>年齢</t>
  </si>
  <si>
    <t>性別</t>
  </si>
  <si>
    <t>代表者との続柄(法人経営にあっては役職)</t>
  </si>
  <si>
    <t>見通し（　　年）</t>
    <rPh sb="0" eb="2">
      <t>ミトオ</t>
    </rPh>
    <rPh sb="6" eb="7">
      <t>ネン</t>
    </rPh>
    <phoneticPr fontId="2"/>
  </si>
  <si>
    <t>常時雇（年間）</t>
  </si>
  <si>
    <t>実 人 数</t>
  </si>
  <si>
    <t>現状</t>
  </si>
  <si>
    <t>人</t>
  </si>
  <si>
    <t>見通し</t>
  </si>
  <si>
    <t>担当業務</t>
  </si>
  <si>
    <t>主たる
従事者</t>
    <rPh sb="0" eb="1">
      <t>シュ</t>
    </rPh>
    <rPh sb="4" eb="7">
      <t>ジュウジシャ</t>
    </rPh>
    <phoneticPr fontId="2"/>
  </si>
  <si>
    <t>年間農業
従事時間</t>
    <rPh sb="7" eb="9">
      <t>ジカン</t>
    </rPh>
    <phoneticPr fontId="2"/>
  </si>
  <si>
    <t>臨時雇（年間）</t>
  </si>
  <si>
    <t>延べ人数</t>
  </si>
  <si>
    <t>（代表者）</t>
    <phoneticPr fontId="2"/>
  </si>
  <si>
    <t>（別紙）生産方式の合理化に係る農業用機械等の取得計画</t>
    <rPh sb="1" eb="3">
      <t>ベッシ</t>
    </rPh>
    <rPh sb="4" eb="6">
      <t>セイサン</t>
    </rPh>
    <rPh sb="6" eb="8">
      <t>ホウシキ</t>
    </rPh>
    <rPh sb="9" eb="12">
      <t>ゴウリカ</t>
    </rPh>
    <rPh sb="13" eb="14">
      <t>カカ</t>
    </rPh>
    <rPh sb="15" eb="18">
      <t>ノウギョウヨウ</t>
    </rPh>
    <rPh sb="18" eb="20">
      <t>キカイ</t>
    </rPh>
    <rPh sb="20" eb="21">
      <t>トウ</t>
    </rPh>
    <rPh sb="22" eb="24">
      <t>シュトク</t>
    </rPh>
    <rPh sb="24" eb="26">
      <t>ケイカク</t>
    </rPh>
    <phoneticPr fontId="2"/>
  </si>
  <si>
    <t>農業用機械等の名称</t>
    <rPh sb="0" eb="3">
      <t>ノウギョウヨウ</t>
    </rPh>
    <rPh sb="3" eb="5">
      <t>キカイ</t>
    </rPh>
    <rPh sb="5" eb="6">
      <t>トウ</t>
    </rPh>
    <rPh sb="7" eb="9">
      <t>メイショウ</t>
    </rPh>
    <phoneticPr fontId="2"/>
  </si>
  <si>
    <t>数量</t>
    <rPh sb="0" eb="2">
      <t>スウリョウ</t>
    </rPh>
    <phoneticPr fontId="2"/>
  </si>
  <si>
    <t>備考</t>
    <rPh sb="0" eb="2">
      <t>ビコウ</t>
    </rPh>
    <phoneticPr fontId="2"/>
  </si>
  <si>
    <t>　「農業用機械等の名称」欄には、生産方式の合理化のために、取得する予定の農業用の機械及び装置、器具及び備品、</t>
    <rPh sb="2" eb="5">
      <t>ノウギョウヨウ</t>
    </rPh>
    <rPh sb="5" eb="7">
      <t>キカイ</t>
    </rPh>
    <rPh sb="7" eb="8">
      <t>トウ</t>
    </rPh>
    <rPh sb="9" eb="11">
      <t>メイショウ</t>
    </rPh>
    <rPh sb="12" eb="13">
      <t>ラン</t>
    </rPh>
    <phoneticPr fontId="2"/>
  </si>
  <si>
    <t>建物及びその附属設備、構築物並びにソフトウェア等を記載する。</t>
    <rPh sb="23" eb="24">
      <t>トウ</t>
    </rPh>
    <phoneticPr fontId="2"/>
  </si>
  <si>
    <t>（②「（３）農用地及び農業生産施設」に記載しているものは記載不要。）</t>
    <phoneticPr fontId="2"/>
  </si>
  <si>
    <t>認定農業者申請添付資料チェックシート【新規及び再認定】</t>
    <rPh sb="0" eb="2">
      <t>ニンテイ</t>
    </rPh>
    <rPh sb="2" eb="5">
      <t>ノウギョウシャ</t>
    </rPh>
    <rPh sb="5" eb="7">
      <t>シンセイ</t>
    </rPh>
    <rPh sb="7" eb="9">
      <t>テンプ</t>
    </rPh>
    <rPh sb="9" eb="11">
      <t>シリョウ</t>
    </rPh>
    <rPh sb="19" eb="21">
      <t>シンキ</t>
    </rPh>
    <rPh sb="21" eb="22">
      <t>オヨ</t>
    </rPh>
    <rPh sb="23" eb="24">
      <t>サイ</t>
    </rPh>
    <rPh sb="24" eb="26">
      <t>ニンテイ</t>
    </rPh>
    <phoneticPr fontId="2"/>
  </si>
  <si>
    <t>書　　類</t>
    <rPh sb="0" eb="1">
      <t>ショ</t>
    </rPh>
    <rPh sb="3" eb="4">
      <t>タグイ</t>
    </rPh>
    <phoneticPr fontId="2"/>
  </si>
  <si>
    <t>枚数</t>
    <rPh sb="0" eb="2">
      <t>マイスウ</t>
    </rPh>
    <phoneticPr fontId="2"/>
  </si>
  <si>
    <t>申請添付資料チェックシート</t>
    <rPh sb="0" eb="2">
      <t>シンセイ</t>
    </rPh>
    <rPh sb="2" eb="4">
      <t>テンプ</t>
    </rPh>
    <rPh sb="4" eb="6">
      <t>シリョウ</t>
    </rPh>
    <phoneticPr fontId="2"/>
  </si>
  <si>
    <t>１枚</t>
    <rPh sb="1" eb="2">
      <t>マイ</t>
    </rPh>
    <phoneticPr fontId="2"/>
  </si>
  <si>
    <t>この書類</t>
    <rPh sb="2" eb="4">
      <t>ショルイ</t>
    </rPh>
    <phoneticPr fontId="2"/>
  </si>
  <si>
    <t>農業経営改善計画認定申請書</t>
    <rPh sb="0" eb="2">
      <t>ノウギョウ</t>
    </rPh>
    <rPh sb="2" eb="4">
      <t>ケイエイ</t>
    </rPh>
    <rPh sb="4" eb="6">
      <t>カイゼン</t>
    </rPh>
    <rPh sb="6" eb="8">
      <t>ケイカク</t>
    </rPh>
    <rPh sb="8" eb="10">
      <t>ニンテイ</t>
    </rPh>
    <rPh sb="10" eb="13">
      <t>シンセイショ</t>
    </rPh>
    <phoneticPr fontId="2"/>
  </si>
  <si>
    <t>農業経営改善計画認定添付資料
（農業経営計画策定）</t>
    <rPh sb="0" eb="2">
      <t>ノウギョウ</t>
    </rPh>
    <rPh sb="10" eb="12">
      <t>テンプ</t>
    </rPh>
    <rPh sb="12" eb="14">
      <t>シリョウ</t>
    </rPh>
    <rPh sb="16" eb="18">
      <t>ノウギョウ</t>
    </rPh>
    <rPh sb="18" eb="20">
      <t>ケイエイ</t>
    </rPh>
    <rPh sb="20" eb="22">
      <t>ケイカク</t>
    </rPh>
    <rPh sb="22" eb="24">
      <t>サクテイ</t>
    </rPh>
    <phoneticPr fontId="2"/>
  </si>
  <si>
    <t>個人情報の取り扱いについて</t>
    <rPh sb="0" eb="2">
      <t>コジン</t>
    </rPh>
    <rPh sb="2" eb="4">
      <t>ジョウホウ</t>
    </rPh>
    <rPh sb="5" eb="6">
      <t>ト</t>
    </rPh>
    <rPh sb="7" eb="8">
      <t>アツカ</t>
    </rPh>
    <phoneticPr fontId="2"/>
  </si>
  <si>
    <t>添付資料</t>
    <rPh sb="0" eb="2">
      <t>テンプ</t>
    </rPh>
    <rPh sb="2" eb="4">
      <t>シリョウ</t>
    </rPh>
    <phoneticPr fontId="2"/>
  </si>
  <si>
    <t>確定申告の写し（直近）</t>
    <rPh sb="0" eb="2">
      <t>カクテイ</t>
    </rPh>
    <rPh sb="2" eb="4">
      <t>シンコク</t>
    </rPh>
    <rPh sb="5" eb="6">
      <t>ウツ</t>
    </rPh>
    <rPh sb="8" eb="10">
      <t>チョッキン</t>
    </rPh>
    <phoneticPr fontId="2"/>
  </si>
  <si>
    <t>経費の内訳が分かる書類の添付</t>
    <rPh sb="0" eb="2">
      <t>ケイヒ</t>
    </rPh>
    <rPh sb="3" eb="5">
      <t>ウチワケ</t>
    </rPh>
    <rPh sb="6" eb="7">
      <t>ワ</t>
    </rPh>
    <rPh sb="9" eb="11">
      <t>ショルイ</t>
    </rPh>
    <rPh sb="12" eb="14">
      <t>テンプ</t>
    </rPh>
    <phoneticPr fontId="2"/>
  </si>
  <si>
    <t>【法人の場合】
定款の写し</t>
    <rPh sb="1" eb="3">
      <t>ホウジン</t>
    </rPh>
    <rPh sb="4" eb="6">
      <t>バアイ</t>
    </rPh>
    <rPh sb="8" eb="10">
      <t>テイカン</t>
    </rPh>
    <rPh sb="11" eb="12">
      <t>ウツ</t>
    </rPh>
    <phoneticPr fontId="2"/>
  </si>
  <si>
    <t>合計</t>
    <rPh sb="0" eb="2">
      <t>ゴウケイ</t>
    </rPh>
    <phoneticPr fontId="2"/>
  </si>
  <si>
    <t>頭</t>
    <rPh sb="0" eb="1">
      <t>トウ</t>
    </rPh>
    <phoneticPr fontId="2"/>
  </si>
  <si>
    <t>家族労働</t>
    <rPh sb="0" eb="2">
      <t>カゾク</t>
    </rPh>
    <rPh sb="2" eb="4">
      <t>ロウドウ</t>
    </rPh>
    <phoneticPr fontId="2"/>
  </si>
  <si>
    <t>生産費用</t>
    <rPh sb="0" eb="2">
      <t>セイサン</t>
    </rPh>
    <rPh sb="2" eb="4">
      <t>ヒヨウ</t>
    </rPh>
    <phoneticPr fontId="2"/>
  </si>
  <si>
    <t>種付け料</t>
    <rPh sb="0" eb="2">
      <t>タネツ</t>
    </rPh>
    <rPh sb="3" eb="4">
      <t>リョウ</t>
    </rPh>
    <phoneticPr fontId="2"/>
  </si>
  <si>
    <t>飼料費</t>
    <rPh sb="0" eb="3">
      <t>シリョウヒ</t>
    </rPh>
    <phoneticPr fontId="2"/>
  </si>
  <si>
    <t>燃料費</t>
    <rPh sb="0" eb="3">
      <t>ネンリョウヒ</t>
    </rPh>
    <phoneticPr fontId="2"/>
  </si>
  <si>
    <t>減価償却費</t>
    <rPh sb="0" eb="2">
      <t>ゲンカ</t>
    </rPh>
    <rPh sb="2" eb="5">
      <t>ショウキャクヒ</t>
    </rPh>
    <phoneticPr fontId="2"/>
  </si>
  <si>
    <t>修繕費</t>
    <rPh sb="0" eb="3">
      <t>シュウゼンヒ</t>
    </rPh>
    <phoneticPr fontId="2"/>
  </si>
  <si>
    <t>消耗諸材料費</t>
    <rPh sb="0" eb="2">
      <t>ショウモウ</t>
    </rPh>
    <rPh sb="2" eb="3">
      <t>ショ</t>
    </rPh>
    <rPh sb="3" eb="6">
      <t>ザイリョウヒ</t>
    </rPh>
    <phoneticPr fontId="2"/>
  </si>
  <si>
    <t>売上原価①</t>
    <rPh sb="0" eb="2">
      <t>ウリアゲ</t>
    </rPh>
    <rPh sb="2" eb="4">
      <t>ゲンカ</t>
    </rPh>
    <phoneticPr fontId="2"/>
  </si>
  <si>
    <t>販売・一般管理費</t>
    <rPh sb="0" eb="2">
      <t>ハンバイ</t>
    </rPh>
    <rPh sb="3" eb="5">
      <t>イッパン</t>
    </rPh>
    <rPh sb="5" eb="8">
      <t>カンリヒ</t>
    </rPh>
    <phoneticPr fontId="2"/>
  </si>
  <si>
    <t>販売経費</t>
    <rPh sb="0" eb="2">
      <t>ハンバイ</t>
    </rPh>
    <rPh sb="2" eb="4">
      <t>ケイヒ</t>
    </rPh>
    <phoneticPr fontId="2"/>
  </si>
  <si>
    <t>小計②</t>
    <rPh sb="0" eb="2">
      <t>ショウケイ</t>
    </rPh>
    <phoneticPr fontId="2"/>
  </si>
  <si>
    <t>営業外費用</t>
    <rPh sb="0" eb="3">
      <t>エイギョウガイ</t>
    </rPh>
    <rPh sb="3" eb="5">
      <t>ヒヨウ</t>
    </rPh>
    <phoneticPr fontId="2"/>
  </si>
  <si>
    <t>支払利息</t>
    <rPh sb="0" eb="2">
      <t>シハライ</t>
    </rPh>
    <rPh sb="2" eb="4">
      <t>リソク</t>
    </rPh>
    <phoneticPr fontId="2"/>
  </si>
  <si>
    <t>小計③</t>
    <rPh sb="0" eb="2">
      <t>ショウケイ</t>
    </rPh>
    <phoneticPr fontId="2"/>
  </si>
  <si>
    <t>３枚</t>
    <rPh sb="1" eb="2">
      <t>マイ</t>
    </rPh>
    <phoneticPr fontId="2"/>
  </si>
  <si>
    <t>農業経営改善計画の認定に係る個人情報の取扱いについて</t>
    <rPh sb="0" eb="2">
      <t>ノウギョウ</t>
    </rPh>
    <rPh sb="2" eb="4">
      <t>ケイエイ</t>
    </rPh>
    <rPh sb="4" eb="6">
      <t>カイゼン</t>
    </rPh>
    <rPh sb="6" eb="8">
      <t>ケイカク</t>
    </rPh>
    <rPh sb="9" eb="11">
      <t>ニンテイ</t>
    </rPh>
    <rPh sb="12" eb="13">
      <t>カカ</t>
    </rPh>
    <rPh sb="14" eb="16">
      <t>コジン</t>
    </rPh>
    <rPh sb="16" eb="18">
      <t>ジョウホウ</t>
    </rPh>
    <rPh sb="19" eb="21">
      <t>トリアツカ</t>
    </rPh>
    <phoneticPr fontId="2"/>
  </si>
  <si>
    <t>　以下の個人情報の取扱いについてよくお読みになり、その内容に同意する場合は「個人情報の取扱いに合意する」欄に署名、押印願います。</t>
    <rPh sb="1" eb="3">
      <t>イカ</t>
    </rPh>
    <rPh sb="4" eb="6">
      <t>コジン</t>
    </rPh>
    <rPh sb="6" eb="8">
      <t>ジョウホウ</t>
    </rPh>
    <rPh sb="9" eb="11">
      <t>トリアツカ</t>
    </rPh>
    <rPh sb="19" eb="20">
      <t>ヨ</t>
    </rPh>
    <rPh sb="27" eb="29">
      <t>ナイヨウ</t>
    </rPh>
    <rPh sb="30" eb="32">
      <t>ドウイ</t>
    </rPh>
    <rPh sb="34" eb="36">
      <t>バアイ</t>
    </rPh>
    <rPh sb="38" eb="40">
      <t>コジン</t>
    </rPh>
    <rPh sb="40" eb="42">
      <t>ジョウホウ</t>
    </rPh>
    <rPh sb="43" eb="45">
      <t>トリアツカ</t>
    </rPh>
    <rPh sb="47" eb="49">
      <t>ゴウイ</t>
    </rPh>
    <rPh sb="52" eb="53">
      <t>ラン</t>
    </rPh>
    <rPh sb="54" eb="56">
      <t>ショメイ</t>
    </rPh>
    <rPh sb="57" eb="59">
      <t>オウイン</t>
    </rPh>
    <rPh sb="59" eb="60">
      <t>ネガ</t>
    </rPh>
    <phoneticPr fontId="2"/>
  </si>
  <si>
    <t>　国（農林水産省）は、農業経営改善計画（以下、「経営改善計画」という。）の認定に際して</t>
    <rPh sb="1" eb="2">
      <t>クニ</t>
    </rPh>
    <rPh sb="3" eb="5">
      <t>ノウリン</t>
    </rPh>
    <rPh sb="5" eb="8">
      <t>スイサンショウ</t>
    </rPh>
    <rPh sb="11" eb="13">
      <t>ノウギョウ</t>
    </rPh>
    <rPh sb="13" eb="15">
      <t>ケイエイ</t>
    </rPh>
    <rPh sb="15" eb="17">
      <t>カイゼン</t>
    </rPh>
    <rPh sb="17" eb="19">
      <t>ケイカク</t>
    </rPh>
    <rPh sb="20" eb="22">
      <t>イカ</t>
    </rPh>
    <rPh sb="24" eb="26">
      <t>ケイエイ</t>
    </rPh>
    <rPh sb="26" eb="28">
      <t>カイゼン</t>
    </rPh>
    <rPh sb="28" eb="30">
      <t>ケイカク</t>
    </rPh>
    <rPh sb="37" eb="39">
      <t>ニンテイ</t>
    </rPh>
    <rPh sb="40" eb="41">
      <t>サイ</t>
    </rPh>
    <phoneticPr fontId="2"/>
  </si>
  <si>
    <t>①認定農業者の氏名（法人にあっては名称及び代表者名）</t>
    <rPh sb="1" eb="3">
      <t>ニンテイ</t>
    </rPh>
    <rPh sb="3" eb="6">
      <t>ノウギョウシャ</t>
    </rPh>
    <rPh sb="7" eb="9">
      <t>シメイ</t>
    </rPh>
    <rPh sb="10" eb="12">
      <t>ホウジン</t>
    </rPh>
    <rPh sb="17" eb="19">
      <t>メイショウ</t>
    </rPh>
    <rPh sb="19" eb="20">
      <t>オヨ</t>
    </rPh>
    <rPh sb="21" eb="24">
      <t>ダイヒョウシャ</t>
    </rPh>
    <rPh sb="24" eb="25">
      <t>メイ</t>
    </rPh>
    <phoneticPr fontId="2"/>
  </si>
  <si>
    <t>及び年齢、②住所、③経営改善計画の認定の有効期間、</t>
    <rPh sb="0" eb="1">
      <t>オヨ</t>
    </rPh>
    <rPh sb="2" eb="4">
      <t>ネンレイ</t>
    </rPh>
    <rPh sb="6" eb="8">
      <t>ジュウショ</t>
    </rPh>
    <rPh sb="10" eb="12">
      <t>ケイエイ</t>
    </rPh>
    <rPh sb="12" eb="14">
      <t>カイゼン</t>
    </rPh>
    <rPh sb="14" eb="16">
      <t>ケイカク</t>
    </rPh>
    <rPh sb="17" eb="19">
      <t>ニンテイ</t>
    </rPh>
    <rPh sb="20" eb="22">
      <t>ユウコウ</t>
    </rPh>
    <rPh sb="22" eb="24">
      <t>キカン</t>
    </rPh>
    <phoneticPr fontId="2"/>
  </si>
  <si>
    <t>④経営改善計画の内容、⑤専門家からの助言等の内容　等</t>
    <rPh sb="1" eb="3">
      <t>ケイエイ</t>
    </rPh>
    <rPh sb="3" eb="5">
      <t>カイゼン</t>
    </rPh>
    <rPh sb="5" eb="7">
      <t>ケイカク</t>
    </rPh>
    <rPh sb="8" eb="10">
      <t>ナイヨウ</t>
    </rPh>
    <rPh sb="12" eb="15">
      <t>センモンカ</t>
    </rPh>
    <rPh sb="18" eb="20">
      <t>ジョゲン</t>
    </rPh>
    <rPh sb="20" eb="21">
      <t>トウ</t>
    </rPh>
    <rPh sb="22" eb="24">
      <t>ナイヨウ</t>
    </rPh>
    <rPh sb="25" eb="26">
      <t>トウ</t>
    </rPh>
    <phoneticPr fontId="2"/>
  </si>
  <si>
    <t>情報を提供する関係機関</t>
    <rPh sb="0" eb="2">
      <t>ジョウホウ</t>
    </rPh>
    <rPh sb="3" eb="5">
      <t>テイキョウ</t>
    </rPh>
    <rPh sb="7" eb="9">
      <t>カンケイ</t>
    </rPh>
    <rPh sb="9" eb="11">
      <t>キカン</t>
    </rPh>
    <phoneticPr fontId="2"/>
  </si>
  <si>
    <t>国、都道府県、市町村、地域農業再生協議会、農業委員会</t>
    <rPh sb="0" eb="1">
      <t>クニ</t>
    </rPh>
    <rPh sb="2" eb="6">
      <t>トドウフケン</t>
    </rPh>
    <rPh sb="7" eb="10">
      <t>シチョウソン</t>
    </rPh>
    <rPh sb="11" eb="13">
      <t>チイキ</t>
    </rPh>
    <rPh sb="13" eb="15">
      <t>ノウギョウ</t>
    </rPh>
    <rPh sb="15" eb="17">
      <t>サイセイ</t>
    </rPh>
    <rPh sb="17" eb="20">
      <t>キョウギカイ</t>
    </rPh>
    <rPh sb="21" eb="23">
      <t>ノウギョウ</t>
    </rPh>
    <rPh sb="23" eb="26">
      <t>イインカイ</t>
    </rPh>
    <phoneticPr fontId="2"/>
  </si>
  <si>
    <t>ネットワーク機構、農業委員会、農業協同組合連合会、土地</t>
    <rPh sb="6" eb="8">
      <t>キコウ</t>
    </rPh>
    <rPh sb="9" eb="11">
      <t>ノウギョウ</t>
    </rPh>
    <rPh sb="11" eb="14">
      <t>イインカイ</t>
    </rPh>
    <rPh sb="15" eb="17">
      <t>ノウギョウ</t>
    </rPh>
    <rPh sb="17" eb="19">
      <t>キョウドウ</t>
    </rPh>
    <rPh sb="19" eb="21">
      <t>クミアイ</t>
    </rPh>
    <rPh sb="21" eb="24">
      <t>レンゴウカイ</t>
    </rPh>
    <rPh sb="25" eb="27">
      <t>トチ</t>
    </rPh>
    <phoneticPr fontId="2"/>
  </si>
  <si>
    <t>改良区、農地利用改善団体、農地中間管理機構、普及指導</t>
    <rPh sb="0" eb="2">
      <t>カイリョウ</t>
    </rPh>
    <rPh sb="2" eb="3">
      <t>ク</t>
    </rPh>
    <rPh sb="4" eb="6">
      <t>ノウチ</t>
    </rPh>
    <rPh sb="6" eb="8">
      <t>リヨウ</t>
    </rPh>
    <rPh sb="8" eb="10">
      <t>カイゼン</t>
    </rPh>
    <rPh sb="10" eb="12">
      <t>ダンタイ</t>
    </rPh>
    <rPh sb="13" eb="15">
      <t>ノウチ</t>
    </rPh>
    <rPh sb="15" eb="17">
      <t>チュウカン</t>
    </rPh>
    <rPh sb="17" eb="19">
      <t>カンリ</t>
    </rPh>
    <rPh sb="19" eb="21">
      <t>キコウ</t>
    </rPh>
    <rPh sb="22" eb="24">
      <t>フキュウ</t>
    </rPh>
    <rPh sb="24" eb="26">
      <t>シドウ</t>
    </rPh>
    <phoneticPr fontId="2"/>
  </si>
  <si>
    <t>センター、青年農業者等育成センター、株式会社日本政策金</t>
    <rPh sb="5" eb="7">
      <t>セイネン</t>
    </rPh>
    <rPh sb="7" eb="10">
      <t>ノウギョウシャ</t>
    </rPh>
    <rPh sb="10" eb="11">
      <t>トウ</t>
    </rPh>
    <rPh sb="11" eb="13">
      <t>イクセイ</t>
    </rPh>
    <rPh sb="18" eb="20">
      <t>カブシキ</t>
    </rPh>
    <rPh sb="20" eb="22">
      <t>カイシャ</t>
    </rPh>
    <rPh sb="22" eb="24">
      <t>ニホン</t>
    </rPh>
    <rPh sb="24" eb="26">
      <t>セイサク</t>
    </rPh>
    <rPh sb="26" eb="27">
      <t>キン</t>
    </rPh>
    <phoneticPr fontId="2"/>
  </si>
  <si>
    <t>融公庫、独立行政法人農業者年金基金、農業経営相談所　等</t>
    <rPh sb="0" eb="1">
      <t>ユウ</t>
    </rPh>
    <rPh sb="1" eb="3">
      <t>コウコ</t>
    </rPh>
    <rPh sb="4" eb="6">
      <t>ドクリツ</t>
    </rPh>
    <rPh sb="6" eb="8">
      <t>ギョウセイ</t>
    </rPh>
    <rPh sb="8" eb="10">
      <t>ホウジン</t>
    </rPh>
    <rPh sb="10" eb="13">
      <t>ノウギョウシャ</t>
    </rPh>
    <rPh sb="13" eb="15">
      <t>ネンキン</t>
    </rPh>
    <rPh sb="15" eb="17">
      <t>キキン</t>
    </rPh>
    <rPh sb="18" eb="20">
      <t>ノウギョウ</t>
    </rPh>
    <rPh sb="20" eb="22">
      <t>ケイエイ</t>
    </rPh>
    <rPh sb="22" eb="25">
      <t>ソウダンショ</t>
    </rPh>
    <rPh sb="26" eb="27">
      <t>トウ</t>
    </rPh>
    <phoneticPr fontId="2"/>
  </si>
  <si>
    <t>　個人情報の取扱いの確認</t>
    <rPh sb="1" eb="3">
      <t>コジン</t>
    </rPh>
    <rPh sb="3" eb="5">
      <t>ジョウホウ</t>
    </rPh>
    <rPh sb="6" eb="8">
      <t>トリアツカ</t>
    </rPh>
    <rPh sb="10" eb="12">
      <t>カクニン</t>
    </rPh>
    <phoneticPr fontId="2"/>
  </si>
  <si>
    <t>　　「個人情報の取り扱い」に記載された内容について同意します。</t>
    <rPh sb="3" eb="5">
      <t>コジン</t>
    </rPh>
    <rPh sb="5" eb="7">
      <t>ジョウホウ</t>
    </rPh>
    <rPh sb="8" eb="9">
      <t>ト</t>
    </rPh>
    <rPh sb="10" eb="11">
      <t>アツカ</t>
    </rPh>
    <rPh sb="14" eb="16">
      <t>キサイ</t>
    </rPh>
    <rPh sb="19" eb="21">
      <t>ナイヨウ</t>
    </rPh>
    <rPh sb="25" eb="27">
      <t>ドウイ</t>
    </rPh>
    <phoneticPr fontId="2"/>
  </si>
  <si>
    <t>印</t>
    <rPh sb="0" eb="1">
      <t>イン</t>
    </rPh>
    <phoneticPr fontId="2"/>
  </si>
  <si>
    <t>　　月</t>
    <rPh sb="2" eb="3">
      <t>ガツ</t>
    </rPh>
    <phoneticPr fontId="2"/>
  </si>
  <si>
    <t>　　 年</t>
    <rPh sb="3" eb="4">
      <t>ネン</t>
    </rPh>
    <phoneticPr fontId="2"/>
  </si>
  <si>
    <t>　日</t>
    <rPh sb="1" eb="2">
      <t>ニチ</t>
    </rPh>
    <phoneticPr fontId="2"/>
  </si>
  <si>
    <t>　　　　氏名（名称・代表者）</t>
    <rPh sb="4" eb="6">
      <t>シメイ</t>
    </rPh>
    <rPh sb="7" eb="9">
      <t>メイショウ</t>
    </rPh>
    <rPh sb="10" eb="13">
      <t>ダイヒョウシャ</t>
    </rPh>
    <phoneticPr fontId="2"/>
  </si>
  <si>
    <t>提供する情報の内容</t>
    <rPh sb="0" eb="2">
      <t>テイキョウ</t>
    </rPh>
    <rPh sb="4" eb="6">
      <t>ジョウホウ</t>
    </rPh>
    <rPh sb="7" eb="9">
      <t>ナイヨウ</t>
    </rPh>
    <phoneticPr fontId="2"/>
  </si>
  <si>
    <t>得た個人情報について、個人情報の保護に関する法律（平成15年法律第57号）に基づき、適正に</t>
    <rPh sb="0" eb="1">
      <t>エ</t>
    </rPh>
    <rPh sb="2" eb="4">
      <t>コジン</t>
    </rPh>
    <rPh sb="4" eb="6">
      <t>ジョウホウ</t>
    </rPh>
    <rPh sb="11" eb="13">
      <t>コジン</t>
    </rPh>
    <rPh sb="13" eb="15">
      <t>ジョウホウ</t>
    </rPh>
    <rPh sb="16" eb="18">
      <t>ホゴ</t>
    </rPh>
    <rPh sb="19" eb="20">
      <t>カン</t>
    </rPh>
    <rPh sb="22" eb="24">
      <t>ホウリツ</t>
    </rPh>
    <rPh sb="25" eb="27">
      <t>ヘイセイ</t>
    </rPh>
    <rPh sb="29" eb="30">
      <t>ネン</t>
    </rPh>
    <rPh sb="30" eb="32">
      <t>ホウリツ</t>
    </rPh>
    <rPh sb="32" eb="33">
      <t>ダイ</t>
    </rPh>
    <rPh sb="35" eb="36">
      <t>ゴウ</t>
    </rPh>
    <rPh sb="38" eb="39">
      <t>モト</t>
    </rPh>
    <rPh sb="42" eb="44">
      <t>テキセイ</t>
    </rPh>
    <phoneticPr fontId="2"/>
  </si>
  <si>
    <t>管理し、本認定業務の実施のために利用します。</t>
    <rPh sb="0" eb="2">
      <t>カンリ</t>
    </rPh>
    <rPh sb="4" eb="5">
      <t>ホン</t>
    </rPh>
    <rPh sb="5" eb="7">
      <t>ニンテイ</t>
    </rPh>
    <rPh sb="7" eb="9">
      <t>ギョウム</t>
    </rPh>
    <rPh sb="10" eb="12">
      <t>ジッシ</t>
    </rPh>
    <rPh sb="16" eb="18">
      <t>リヨウ</t>
    </rPh>
    <phoneticPr fontId="2"/>
  </si>
  <si>
    <t>　また、国（農林水産省）は、本認定業務のほか、人・農地プランの作成・見直し、農業委員会の委</t>
    <rPh sb="4" eb="5">
      <t>クニ</t>
    </rPh>
    <rPh sb="6" eb="11">
      <t>ノウリンスイサンショウ</t>
    </rPh>
    <rPh sb="14" eb="15">
      <t>ホン</t>
    </rPh>
    <rPh sb="15" eb="16">
      <t>ニン</t>
    </rPh>
    <rPh sb="16" eb="17">
      <t>テイ</t>
    </rPh>
    <rPh sb="17" eb="19">
      <t>ギョウム</t>
    </rPh>
    <rPh sb="23" eb="24">
      <t>ヒト</t>
    </rPh>
    <rPh sb="25" eb="27">
      <t>ノウチ</t>
    </rPh>
    <rPh sb="31" eb="33">
      <t>サクセイ</t>
    </rPh>
    <rPh sb="34" eb="36">
      <t>ミナオ</t>
    </rPh>
    <rPh sb="38" eb="40">
      <t>ノウギョウ</t>
    </rPh>
    <rPh sb="40" eb="42">
      <t>イイン</t>
    </rPh>
    <rPh sb="42" eb="43">
      <t>カイ</t>
    </rPh>
    <rPh sb="44" eb="45">
      <t>イ</t>
    </rPh>
    <phoneticPr fontId="2"/>
  </si>
  <si>
    <t>員の任命、農業協同組合の理事等の選任その他の経営改善等に資する取組に活用するため、最</t>
    <rPh sb="0" eb="1">
      <t>イン</t>
    </rPh>
    <rPh sb="2" eb="4">
      <t>ニンメイ</t>
    </rPh>
    <rPh sb="5" eb="7">
      <t>ノウギョウ</t>
    </rPh>
    <rPh sb="7" eb="9">
      <t>キョウドウ</t>
    </rPh>
    <rPh sb="9" eb="11">
      <t>クミアイ</t>
    </rPh>
    <rPh sb="12" eb="14">
      <t>リジ</t>
    </rPh>
    <rPh sb="14" eb="15">
      <t>トウ</t>
    </rPh>
    <rPh sb="16" eb="18">
      <t>センニン</t>
    </rPh>
    <rPh sb="20" eb="21">
      <t>タ</t>
    </rPh>
    <rPh sb="22" eb="24">
      <t>ケイエイ</t>
    </rPh>
    <rPh sb="24" eb="26">
      <t>カイゼン</t>
    </rPh>
    <rPh sb="26" eb="27">
      <t>トウ</t>
    </rPh>
    <rPh sb="28" eb="29">
      <t>シ</t>
    </rPh>
    <rPh sb="31" eb="33">
      <t>トリクミ</t>
    </rPh>
    <rPh sb="34" eb="36">
      <t>カツヨウ</t>
    </rPh>
    <rPh sb="41" eb="42">
      <t>サイ</t>
    </rPh>
    <phoneticPr fontId="2"/>
  </si>
  <si>
    <t>小限度内で、下記の関係機関へ提供する場合があります。</t>
    <rPh sb="0" eb="1">
      <t>ショウ</t>
    </rPh>
    <rPh sb="1" eb="3">
      <t>ゲンド</t>
    </rPh>
    <rPh sb="2" eb="3">
      <t>ド</t>
    </rPh>
    <rPh sb="3" eb="4">
      <t>ナイ</t>
    </rPh>
    <rPh sb="6" eb="8">
      <t>カキ</t>
    </rPh>
    <rPh sb="9" eb="11">
      <t>カンケイ</t>
    </rPh>
    <rPh sb="11" eb="13">
      <t>キカン</t>
    </rPh>
    <rPh sb="14" eb="16">
      <t>テイキョウ</t>
    </rPh>
    <rPh sb="18" eb="20">
      <t>バアイ</t>
    </rPh>
    <phoneticPr fontId="2"/>
  </si>
  <si>
    <t>　このほか、専門家からの助言等の内容についても、指導等を実施する際のデータとして活用する</t>
    <rPh sb="6" eb="9">
      <t>センモンカ</t>
    </rPh>
    <rPh sb="12" eb="14">
      <t>ジョゲン</t>
    </rPh>
    <rPh sb="14" eb="15">
      <t>トウ</t>
    </rPh>
    <rPh sb="16" eb="18">
      <t>ナイヨウ</t>
    </rPh>
    <rPh sb="24" eb="26">
      <t>シドウ</t>
    </rPh>
    <rPh sb="26" eb="27">
      <t>トウ</t>
    </rPh>
    <rPh sb="28" eb="30">
      <t>ジッシ</t>
    </rPh>
    <rPh sb="32" eb="33">
      <t>サイ</t>
    </rPh>
    <rPh sb="40" eb="42">
      <t>カツヨウ</t>
    </rPh>
    <phoneticPr fontId="2"/>
  </si>
  <si>
    <t>ため、関係機関へ提供する場合があります。</t>
    <rPh sb="3" eb="5">
      <t>カンケイ</t>
    </rPh>
    <rPh sb="5" eb="7">
      <t>キカン</t>
    </rPh>
    <rPh sb="8" eb="10">
      <t>テイキョウ</t>
    </rPh>
    <rPh sb="12" eb="14">
      <t>バアイ</t>
    </rPh>
    <phoneticPr fontId="2"/>
  </si>
  <si>
    <t>№</t>
    <phoneticPr fontId="2"/>
  </si>
  <si>
    <t>チェック</t>
    <phoneticPr fontId="2"/>
  </si>
  <si>
    <t>✓</t>
    <phoneticPr fontId="2"/>
  </si>
  <si>
    <t>９枚</t>
    <rPh sb="1" eb="2">
      <t>マイ</t>
    </rPh>
    <phoneticPr fontId="2"/>
  </si>
  <si>
    <t>計</t>
    <rPh sb="0" eb="1">
      <t>ケイ</t>
    </rPh>
    <phoneticPr fontId="2"/>
  </si>
  <si>
    <t>横書きで作成・印刷</t>
    <rPh sb="0" eb="2">
      <t>ヨコガ</t>
    </rPh>
    <rPh sb="4" eb="6">
      <t>サクセイ</t>
    </rPh>
    <rPh sb="7" eb="8">
      <t>イン</t>
    </rPh>
    <rPh sb="8" eb="9">
      <t>サツ</t>
    </rPh>
    <phoneticPr fontId="2"/>
  </si>
  <si>
    <t>１４枚</t>
    <rPh sb="2" eb="3">
      <t>マイ</t>
    </rPh>
    <phoneticPr fontId="2"/>
  </si>
  <si>
    <t>農業経営の現況</t>
    <rPh sb="0" eb="2">
      <t>ノウギョウ</t>
    </rPh>
    <rPh sb="2" eb="4">
      <t>ケイエイ</t>
    </rPh>
    <rPh sb="5" eb="7">
      <t>ゲンキョウ</t>
    </rPh>
    <phoneticPr fontId="2"/>
  </si>
  <si>
    <t>項　　目</t>
    <rPh sb="0" eb="1">
      <t>コウ</t>
    </rPh>
    <rPh sb="3" eb="4">
      <t>メ</t>
    </rPh>
    <phoneticPr fontId="2"/>
  </si>
  <si>
    <t>目　　標</t>
    <rPh sb="0" eb="1">
      <t>メ</t>
    </rPh>
    <rPh sb="3" eb="4">
      <t>ヒョウ</t>
    </rPh>
    <phoneticPr fontId="2"/>
  </si>
  <si>
    <t>内　　　　　訳</t>
    <rPh sb="0" eb="1">
      <t>ウチ</t>
    </rPh>
    <rPh sb="6" eb="7">
      <t>ヤク</t>
    </rPh>
    <phoneticPr fontId="2"/>
  </si>
  <si>
    <t>売上高</t>
    <rPh sb="0" eb="3">
      <t>ウリアゲダカ</t>
    </rPh>
    <phoneticPr fontId="2"/>
  </si>
  <si>
    <t>生乳販売売上</t>
    <rPh sb="0" eb="2">
      <t>セイニュウ</t>
    </rPh>
    <rPh sb="2" eb="4">
      <t>ハンバイ</t>
    </rPh>
    <rPh sb="4" eb="6">
      <t>ウリアゲ</t>
    </rPh>
    <phoneticPr fontId="2"/>
  </si>
  <si>
    <t>円</t>
    <rPh sb="0" eb="1">
      <t>エン</t>
    </rPh>
    <phoneticPr fontId="2"/>
  </si>
  <si>
    <t>kg×</t>
    <phoneticPr fontId="2"/>
  </si>
  <si>
    <t>頭×</t>
    <rPh sb="0" eb="1">
      <t>トウ</t>
    </rPh>
    <phoneticPr fontId="2"/>
  </si>
  <si>
    <t>円＝</t>
    <rPh sb="0" eb="1">
      <t>エン</t>
    </rPh>
    <phoneticPr fontId="2"/>
  </si>
  <si>
    <t>（経産牛１頭当たり年間産乳量）</t>
    <rPh sb="1" eb="3">
      <t>ケイサン</t>
    </rPh>
    <rPh sb="3" eb="4">
      <t>ギュウ</t>
    </rPh>
    <rPh sb="5" eb="6">
      <t>トウ</t>
    </rPh>
    <rPh sb="6" eb="7">
      <t>ア</t>
    </rPh>
    <rPh sb="9" eb="11">
      <t>ネンカン</t>
    </rPh>
    <rPh sb="11" eb="12">
      <t>サン</t>
    </rPh>
    <rPh sb="12" eb="13">
      <t>ニュウ</t>
    </rPh>
    <rPh sb="13" eb="14">
      <t>リョウ</t>
    </rPh>
    <phoneticPr fontId="2"/>
  </si>
  <si>
    <t>（経産牛頭数）</t>
    <rPh sb="1" eb="3">
      <t>ケイサン</t>
    </rPh>
    <rPh sb="3" eb="4">
      <t>ギュウ</t>
    </rPh>
    <rPh sb="4" eb="6">
      <t>トウスウ</t>
    </rPh>
    <phoneticPr fontId="2"/>
  </si>
  <si>
    <t>（乳単価：円／kg）</t>
    <rPh sb="1" eb="2">
      <t>ニュウ</t>
    </rPh>
    <rPh sb="2" eb="4">
      <t>タンカ</t>
    </rPh>
    <rPh sb="5" eb="6">
      <t>エン</t>
    </rPh>
    <phoneticPr fontId="2"/>
  </si>
  <si>
    <t>子牛販売売上</t>
    <rPh sb="0" eb="2">
      <t>コウシ</t>
    </rPh>
    <rPh sb="2" eb="4">
      <t>ハンバイ</t>
    </rPh>
    <rPh sb="4" eb="6">
      <t>ウリアゲ</t>
    </rPh>
    <phoneticPr fontId="2"/>
  </si>
  <si>
    <t>初生子牛頭数　　　　＝</t>
    <rPh sb="0" eb="1">
      <t>ショ</t>
    </rPh>
    <rPh sb="1" eb="2">
      <t>セイ</t>
    </rPh>
    <rPh sb="2" eb="4">
      <t>コウシ</t>
    </rPh>
    <rPh sb="4" eb="6">
      <t>トウスウ</t>
    </rPh>
    <phoneticPr fontId="2"/>
  </si>
  <si>
    <t>頭、</t>
    <rPh sb="0" eb="1">
      <t>トウ</t>
    </rPh>
    <phoneticPr fontId="2"/>
  </si>
  <si>
    <t>自家育成振り向け頭数</t>
    <rPh sb="0" eb="2">
      <t>ジカ</t>
    </rPh>
    <rPh sb="2" eb="4">
      <t>イクセイ</t>
    </rPh>
    <rPh sb="4" eb="5">
      <t>フ</t>
    </rPh>
    <rPh sb="6" eb="7">
      <t>ム</t>
    </rPh>
    <rPh sb="8" eb="10">
      <t>トウスウ</t>
    </rPh>
    <phoneticPr fontId="2"/>
  </si>
  <si>
    <t>頭、事故牛</t>
    <rPh sb="0" eb="1">
      <t>トウ</t>
    </rPh>
    <rPh sb="2" eb="4">
      <t>ジコ</t>
    </rPh>
    <rPh sb="4" eb="5">
      <t>ウシ</t>
    </rPh>
    <phoneticPr fontId="2"/>
  </si>
  <si>
    <t>（経産牛飼養頭数×生産率90%）</t>
    <rPh sb="1" eb="3">
      <t>ケイサン</t>
    </rPh>
    <rPh sb="3" eb="4">
      <t>ギュウ</t>
    </rPh>
    <rPh sb="4" eb="6">
      <t>シヨウ</t>
    </rPh>
    <rPh sb="6" eb="8">
      <t>トウスウ</t>
    </rPh>
    <rPh sb="9" eb="11">
      <t>セイサン</t>
    </rPh>
    <rPh sb="11" eb="12">
      <t>リツ</t>
    </rPh>
    <phoneticPr fontId="2"/>
  </si>
  <si>
    <t>自家育成牛頭数</t>
    <rPh sb="0" eb="2">
      <t>ジカ</t>
    </rPh>
    <rPh sb="2" eb="4">
      <t>イクセイ</t>
    </rPh>
    <rPh sb="4" eb="5">
      <t>ギュウ</t>
    </rPh>
    <rPh sb="5" eb="7">
      <t>トウスウ</t>
    </rPh>
    <phoneticPr fontId="2"/>
  </si>
  <si>
    <t>（事故率６％）</t>
    <rPh sb="1" eb="4">
      <t>ジコリツ</t>
    </rPh>
    <phoneticPr fontId="2"/>
  </si>
  <si>
    <t>販売頭数</t>
    <rPh sb="0" eb="2">
      <t>ハンバイ</t>
    </rPh>
    <rPh sb="2" eb="4">
      <t>トウスウ</t>
    </rPh>
    <phoneticPr fontId="2"/>
  </si>
  <si>
    <t>販売単価</t>
    <rPh sb="0" eb="2">
      <t>ハンバイ</t>
    </rPh>
    <rPh sb="2" eb="4">
      <t>タンカ</t>
    </rPh>
    <phoneticPr fontId="2"/>
  </si>
  <si>
    <t>子牛販売額　　　　　＝</t>
    <rPh sb="0" eb="2">
      <t>コウシ</t>
    </rPh>
    <rPh sb="2" eb="5">
      <t>ハンバイガク</t>
    </rPh>
    <phoneticPr fontId="2"/>
  </si>
  <si>
    <t>廃牛売上</t>
    <rPh sb="0" eb="1">
      <t>ハイ</t>
    </rPh>
    <rPh sb="1" eb="2">
      <t>ギュウ</t>
    </rPh>
    <rPh sb="2" eb="4">
      <t>ウリアゲ</t>
    </rPh>
    <phoneticPr fontId="2"/>
  </si>
  <si>
    <t>　　　　　（廃牛頭数）</t>
    <rPh sb="6" eb="7">
      <t>ハイ</t>
    </rPh>
    <rPh sb="7" eb="8">
      <t>ギュウ</t>
    </rPh>
    <rPh sb="8" eb="10">
      <t>トウスウ</t>
    </rPh>
    <phoneticPr fontId="2"/>
  </si>
  <si>
    <t>　　（販売単価）</t>
    <rPh sb="3" eb="5">
      <t>ハンバイ</t>
    </rPh>
    <rPh sb="5" eb="7">
      <t>タンカ</t>
    </rPh>
    <phoneticPr fontId="2"/>
  </si>
  <si>
    <t>　　（＊廃牛頭数＝経産牛頭数×更新率</t>
    <rPh sb="4" eb="5">
      <t>ハイ</t>
    </rPh>
    <rPh sb="5" eb="6">
      <t>ギュウ</t>
    </rPh>
    <rPh sb="6" eb="8">
      <t>トウスウ</t>
    </rPh>
    <rPh sb="9" eb="11">
      <t>ケイサン</t>
    </rPh>
    <rPh sb="11" eb="12">
      <t>ギュウ</t>
    </rPh>
    <rPh sb="12" eb="14">
      <t>トウスウ</t>
    </rPh>
    <rPh sb="15" eb="17">
      <t>コウシン</t>
    </rPh>
    <rPh sb="17" eb="18">
      <t>リツ</t>
    </rPh>
    <phoneticPr fontId="2"/>
  </si>
  <si>
    <t>）</t>
    <phoneticPr fontId="2"/>
  </si>
  <si>
    <t>その他</t>
    <rPh sb="2" eb="3">
      <t>タ</t>
    </rPh>
    <phoneticPr fontId="2"/>
  </si>
  <si>
    <t>円（保険料、受取利息等）</t>
    <rPh sb="0" eb="1">
      <t>エン</t>
    </rPh>
    <rPh sb="2" eb="5">
      <t>ホケンリョウ</t>
    </rPh>
    <rPh sb="6" eb="8">
      <t>ウケトリ</t>
    </rPh>
    <rPh sb="8" eb="10">
      <t>リソク</t>
    </rPh>
    <rPh sb="10" eb="11">
      <t>トウ</t>
    </rPh>
    <phoneticPr fontId="2"/>
  </si>
  <si>
    <t>売上原価</t>
    <rPh sb="0" eb="2">
      <t>ウリアゲ</t>
    </rPh>
    <rPh sb="2" eb="4">
      <t>ゲンカ</t>
    </rPh>
    <phoneticPr fontId="2"/>
  </si>
  <si>
    <t>別紙飼料費の積算より</t>
    <rPh sb="0" eb="2">
      <t>ベッシ</t>
    </rPh>
    <rPh sb="2" eb="5">
      <t>シリョウヒ</t>
    </rPh>
    <rPh sb="6" eb="8">
      <t>セキサン</t>
    </rPh>
    <phoneticPr fontId="2"/>
  </si>
  <si>
    <t>自給粗飼料資材費</t>
    <rPh sb="0" eb="2">
      <t>ジキュウ</t>
    </rPh>
    <rPh sb="2" eb="5">
      <t>ソシリョウ</t>
    </rPh>
    <rPh sb="5" eb="8">
      <t>シザイヒ</t>
    </rPh>
    <phoneticPr fontId="2"/>
  </si>
  <si>
    <t>肥料代</t>
    <rPh sb="0" eb="2">
      <t>ヒリョウ</t>
    </rPh>
    <rPh sb="2" eb="3">
      <t>ダイ</t>
    </rPh>
    <phoneticPr fontId="2"/>
  </si>
  <si>
    <t>ｈａ　　×</t>
    <phoneticPr fontId="2"/>
  </si>
  <si>
    <t>ｈａ　　×</t>
    <phoneticPr fontId="2"/>
  </si>
  <si>
    <t>袋　　×</t>
    <rPh sb="0" eb="1">
      <t>フクロ</t>
    </rPh>
    <phoneticPr fontId="2"/>
  </si>
  <si>
    <t>円　　＝</t>
    <rPh sb="0" eb="1">
      <t>エン</t>
    </rPh>
    <phoneticPr fontId="2"/>
  </si>
  <si>
    <t>草地更新費</t>
    <rPh sb="0" eb="2">
      <t>ソウチ</t>
    </rPh>
    <rPh sb="2" eb="4">
      <t>コウシン</t>
    </rPh>
    <rPh sb="4" eb="5">
      <t>ヒ</t>
    </rPh>
    <phoneticPr fontId="2"/>
  </si>
  <si>
    <t>種付料</t>
    <rPh sb="0" eb="2">
      <t>タネツ</t>
    </rPh>
    <rPh sb="2" eb="3">
      <t>リョウ</t>
    </rPh>
    <phoneticPr fontId="2"/>
  </si>
  <si>
    <t>初回種付料</t>
    <rPh sb="0" eb="2">
      <t>ショカイ</t>
    </rPh>
    <rPh sb="2" eb="4">
      <t>タネツ</t>
    </rPh>
    <rPh sb="4" eb="5">
      <t>リョウ</t>
    </rPh>
    <phoneticPr fontId="2"/>
  </si>
  <si>
    <t>円、　　　　　２回目以降</t>
    <rPh sb="0" eb="1">
      <t>エン</t>
    </rPh>
    <rPh sb="8" eb="10">
      <t>カイメ</t>
    </rPh>
    <rPh sb="10" eb="12">
      <t>イコウ</t>
    </rPh>
    <phoneticPr fontId="2"/>
  </si>
  <si>
    <t>円、平均種付回数（１．５回）</t>
    <rPh sb="0" eb="1">
      <t>エン</t>
    </rPh>
    <rPh sb="2" eb="4">
      <t>ヘイキン</t>
    </rPh>
    <rPh sb="4" eb="6">
      <t>タネツ</t>
    </rPh>
    <rPh sb="6" eb="8">
      <t>カイスウ</t>
    </rPh>
    <rPh sb="12" eb="13">
      <t>カイ</t>
    </rPh>
    <phoneticPr fontId="2"/>
  </si>
  <si>
    <t>凍結精液料金</t>
    <rPh sb="0" eb="2">
      <t>トウケツ</t>
    </rPh>
    <rPh sb="2" eb="4">
      <t>セイエキ</t>
    </rPh>
    <rPh sb="4" eb="6">
      <t>リョウキン</t>
    </rPh>
    <phoneticPr fontId="2"/>
  </si>
  <si>
    <t>＝</t>
    <phoneticPr fontId="2"/>
  </si>
  <si>
    <t>＝</t>
    <phoneticPr fontId="2"/>
  </si>
  <si>
    <t>＊種付料＝（初回種付料＋精液料金）×成雌頭数＋（２回目料金＋精液料金）×経産牛頭数÷２</t>
    <rPh sb="1" eb="3">
      <t>タネツ</t>
    </rPh>
    <rPh sb="3" eb="4">
      <t>リョウ</t>
    </rPh>
    <rPh sb="6" eb="8">
      <t>ショカイ</t>
    </rPh>
    <rPh sb="8" eb="10">
      <t>タネツ</t>
    </rPh>
    <rPh sb="10" eb="11">
      <t>リョウ</t>
    </rPh>
    <rPh sb="12" eb="14">
      <t>セイエキ</t>
    </rPh>
    <rPh sb="14" eb="16">
      <t>リョウキン</t>
    </rPh>
    <rPh sb="18" eb="20">
      <t>セイメス</t>
    </rPh>
    <rPh sb="20" eb="22">
      <t>トウスウ</t>
    </rPh>
    <rPh sb="25" eb="27">
      <t>カイメ</t>
    </rPh>
    <rPh sb="27" eb="29">
      <t>リョウキン</t>
    </rPh>
    <rPh sb="30" eb="32">
      <t>セイエキ</t>
    </rPh>
    <rPh sb="32" eb="34">
      <t>リョウキン</t>
    </rPh>
    <rPh sb="36" eb="38">
      <t>ケイサン</t>
    </rPh>
    <rPh sb="38" eb="39">
      <t>ギュウ</t>
    </rPh>
    <rPh sb="39" eb="41">
      <t>トウスウ</t>
    </rPh>
    <phoneticPr fontId="2"/>
  </si>
  <si>
    <t>もと畜費</t>
    <rPh sb="2" eb="4">
      <t>チクヒ</t>
    </rPh>
    <phoneticPr fontId="2"/>
  </si>
  <si>
    <t>もと畜購入頭数</t>
    <rPh sb="2" eb="3">
      <t>チク</t>
    </rPh>
    <rPh sb="3" eb="5">
      <t>コウニュウ</t>
    </rPh>
    <rPh sb="5" eb="7">
      <t>トウスウ</t>
    </rPh>
    <phoneticPr fontId="2"/>
  </si>
  <si>
    <t>＊更新率</t>
    <rPh sb="1" eb="3">
      <t>コウシン</t>
    </rPh>
    <rPh sb="3" eb="4">
      <t>リツ</t>
    </rPh>
    <phoneticPr fontId="2"/>
  </si>
  <si>
    <t>給料賃金</t>
    <rPh sb="0" eb="2">
      <t>キュウリョウ</t>
    </rPh>
    <rPh sb="2" eb="4">
      <t>チンギン</t>
    </rPh>
    <phoneticPr fontId="2"/>
  </si>
  <si>
    <t>雇用労働時間</t>
    <rPh sb="0" eb="2">
      <t>コヨウ</t>
    </rPh>
    <rPh sb="2" eb="4">
      <t>ロウドウ</t>
    </rPh>
    <rPh sb="4" eb="6">
      <t>ジカン</t>
    </rPh>
    <phoneticPr fontId="2"/>
  </si>
  <si>
    <t>×　　　時給</t>
    <rPh sb="4" eb="6">
      <t>ジキュウ</t>
    </rPh>
    <phoneticPr fontId="2"/>
  </si>
  <si>
    <t>円　　　　　＝</t>
    <rPh sb="0" eb="1">
      <t>エン</t>
    </rPh>
    <phoneticPr fontId="2"/>
  </si>
  <si>
    <t>（労働時間の目標より）</t>
    <rPh sb="1" eb="3">
      <t>ロウドウ</t>
    </rPh>
    <rPh sb="3" eb="5">
      <t>ジカン</t>
    </rPh>
    <rPh sb="6" eb="8">
      <t>モクヒョウ</t>
    </rPh>
    <phoneticPr fontId="2"/>
  </si>
  <si>
    <t>診療・医薬品費</t>
    <rPh sb="0" eb="2">
      <t>シンリョウ</t>
    </rPh>
    <rPh sb="3" eb="5">
      <t>イヤク</t>
    </rPh>
    <rPh sb="5" eb="6">
      <t>ヒン</t>
    </rPh>
    <rPh sb="6" eb="7">
      <t>ヒ</t>
    </rPh>
    <phoneticPr fontId="2"/>
  </si>
  <si>
    <t>経産牛飼養頭数</t>
    <rPh sb="0" eb="2">
      <t>ケイサン</t>
    </rPh>
    <rPh sb="2" eb="3">
      <t>ギュウ</t>
    </rPh>
    <rPh sb="3" eb="5">
      <t>シヨウ</t>
    </rPh>
    <rPh sb="5" eb="7">
      <t>トウスウ</t>
    </rPh>
    <phoneticPr fontId="2"/>
  </si>
  <si>
    <t>（沖縄県畜産経営技術指標より）</t>
    <rPh sb="1" eb="4">
      <t>オキナワケン</t>
    </rPh>
    <rPh sb="4" eb="6">
      <t>チクサン</t>
    </rPh>
    <rPh sb="6" eb="8">
      <t>ケイエイ</t>
    </rPh>
    <rPh sb="8" eb="10">
      <t>ギジュツ</t>
    </rPh>
    <rPh sb="10" eb="12">
      <t>シヒョウ</t>
    </rPh>
    <phoneticPr fontId="2"/>
  </si>
  <si>
    <t>水道・光熱費</t>
    <rPh sb="0" eb="2">
      <t>スイドウ</t>
    </rPh>
    <rPh sb="3" eb="6">
      <t>コウネツヒ</t>
    </rPh>
    <phoneticPr fontId="2"/>
  </si>
  <si>
    <t>乳用牛</t>
    <rPh sb="0" eb="3">
      <t>ニュウヨウギュウ</t>
    </rPh>
    <phoneticPr fontId="2"/>
  </si>
  <si>
    <t>年間償却額</t>
    <rPh sb="0" eb="2">
      <t>ネンカン</t>
    </rPh>
    <rPh sb="2" eb="5">
      <t>ショウキャクガク</t>
    </rPh>
    <phoneticPr fontId="2"/>
  </si>
  <si>
    <t>500,000円（１頭当価格）×経産牛頭数×（（1-0.2（残存率））÷4年（耐用年数）</t>
    <rPh sb="7" eb="8">
      <t>エン</t>
    </rPh>
    <rPh sb="10" eb="11">
      <t>トウ</t>
    </rPh>
    <rPh sb="11" eb="12">
      <t>ア</t>
    </rPh>
    <rPh sb="12" eb="14">
      <t>カカク</t>
    </rPh>
    <rPh sb="16" eb="18">
      <t>ケイサン</t>
    </rPh>
    <rPh sb="18" eb="19">
      <t>ギュウ</t>
    </rPh>
    <rPh sb="19" eb="21">
      <t>トウスウ</t>
    </rPh>
    <rPh sb="30" eb="33">
      <t>ザンゾンリツ</t>
    </rPh>
    <rPh sb="37" eb="38">
      <t>ネン</t>
    </rPh>
    <rPh sb="39" eb="41">
      <t>タイヨウ</t>
    </rPh>
    <rPh sb="41" eb="43">
      <t>ネンスウ</t>
    </rPh>
    <phoneticPr fontId="2"/>
  </si>
  <si>
    <t>施設</t>
    <rPh sb="0" eb="2">
      <t>シセツ</t>
    </rPh>
    <phoneticPr fontId="2"/>
  </si>
  <si>
    <t>頭　　　×</t>
    <rPh sb="0" eb="1">
      <t>トウ</t>
    </rPh>
    <phoneticPr fontId="2"/>
  </si>
  <si>
    <t>機械・器具・車両</t>
    <rPh sb="0" eb="2">
      <t>キカイ</t>
    </rPh>
    <rPh sb="3" eb="5">
      <t>キグ</t>
    </rPh>
    <rPh sb="6" eb="8">
      <t>シャリョウ</t>
    </rPh>
    <phoneticPr fontId="2"/>
  </si>
  <si>
    <t>施設、機械・器具・車両の減価償却費×10%</t>
    <rPh sb="0" eb="2">
      <t>シセツ</t>
    </rPh>
    <rPh sb="3" eb="5">
      <t>キカイ</t>
    </rPh>
    <rPh sb="6" eb="8">
      <t>キグ</t>
    </rPh>
    <rPh sb="9" eb="11">
      <t>シャリョウ</t>
    </rPh>
    <rPh sb="12" eb="14">
      <t>ゲンカ</t>
    </rPh>
    <rPh sb="14" eb="17">
      <t>ショウキャクヒ</t>
    </rPh>
    <phoneticPr fontId="2"/>
  </si>
  <si>
    <t>小農具費</t>
    <rPh sb="0" eb="3">
      <t>ショウノウグ</t>
    </rPh>
    <rPh sb="3" eb="4">
      <t>ヒ</t>
    </rPh>
    <phoneticPr fontId="2"/>
  </si>
  <si>
    <t>頭　　×</t>
    <rPh sb="0" eb="1">
      <t>トウ</t>
    </rPh>
    <phoneticPr fontId="2"/>
  </si>
  <si>
    <t>賃料料金・その他</t>
    <rPh sb="0" eb="2">
      <t>チンリョウ</t>
    </rPh>
    <rPh sb="2" eb="4">
      <t>リョウキン</t>
    </rPh>
    <rPh sb="7" eb="8">
      <t>タ</t>
    </rPh>
    <phoneticPr fontId="2"/>
  </si>
  <si>
    <t>血統登録料</t>
    <rPh sb="0" eb="2">
      <t>ケットウ</t>
    </rPh>
    <rPh sb="2" eb="5">
      <t>トウロクリョウ</t>
    </rPh>
    <phoneticPr fontId="2"/>
  </si>
  <si>
    <t>円　　×</t>
    <rPh sb="0" eb="1">
      <t>エン</t>
    </rPh>
    <phoneticPr fontId="2"/>
  </si>
  <si>
    <t>頭      ＝</t>
    <rPh sb="0" eb="1">
      <t>トウ</t>
    </rPh>
    <phoneticPr fontId="2"/>
  </si>
  <si>
    <t>移動証明料</t>
    <rPh sb="0" eb="2">
      <t>イドウ</t>
    </rPh>
    <rPh sb="2" eb="4">
      <t>ショウメイ</t>
    </rPh>
    <rPh sb="4" eb="5">
      <t>リョウ</t>
    </rPh>
    <phoneticPr fontId="2"/>
  </si>
  <si>
    <t>生産費用合計</t>
    <rPh sb="0" eb="2">
      <t>セイサン</t>
    </rPh>
    <rPh sb="2" eb="4">
      <t>ヒヨウ</t>
    </rPh>
    <rPh sb="4" eb="5">
      <t>ゴウ</t>
    </rPh>
    <rPh sb="5" eb="6">
      <t>ケイ</t>
    </rPh>
    <phoneticPr fontId="2"/>
  </si>
  <si>
    <t>期中経産牛振替額</t>
    <rPh sb="0" eb="2">
      <t>キチュウ</t>
    </rPh>
    <rPh sb="2" eb="4">
      <t>ケイサン</t>
    </rPh>
    <rPh sb="4" eb="5">
      <t>ギュウ</t>
    </rPh>
    <rPh sb="5" eb="7">
      <t>フリカエ</t>
    </rPh>
    <rPh sb="7" eb="8">
      <t>ガク</t>
    </rPh>
    <phoneticPr fontId="2"/>
  </si>
  <si>
    <t>経産牛振替額</t>
    <rPh sb="0" eb="2">
      <t>ケイサン</t>
    </rPh>
    <rPh sb="2" eb="3">
      <t>ギュウ</t>
    </rPh>
    <rPh sb="3" eb="6">
      <t>フリカエガク</t>
    </rPh>
    <phoneticPr fontId="2"/>
  </si>
  <si>
    <t>頭　　　＝</t>
    <rPh sb="0" eb="1">
      <t>トウ</t>
    </rPh>
    <phoneticPr fontId="2"/>
  </si>
  <si>
    <t>売上原価＝生産費用－期中経産牛振替額</t>
    <rPh sb="0" eb="2">
      <t>ウリアゲ</t>
    </rPh>
    <rPh sb="2" eb="4">
      <t>ゲンカ</t>
    </rPh>
    <rPh sb="5" eb="7">
      <t>セイサン</t>
    </rPh>
    <rPh sb="7" eb="9">
      <t>ヒヨウ</t>
    </rPh>
    <rPh sb="10" eb="12">
      <t>キチュウ</t>
    </rPh>
    <rPh sb="12" eb="14">
      <t>ケイサン</t>
    </rPh>
    <rPh sb="14" eb="15">
      <t>ギュウ</t>
    </rPh>
    <rPh sb="15" eb="18">
      <t>フリカエガク</t>
    </rPh>
    <phoneticPr fontId="2"/>
  </si>
  <si>
    <t>％　＝</t>
    <phoneticPr fontId="2"/>
  </si>
  <si>
    <t>（生乳販売手数料＝乳代の２％）</t>
    <rPh sb="1" eb="3">
      <t>セイニュウ</t>
    </rPh>
    <rPh sb="3" eb="5">
      <t>ハンバイ</t>
    </rPh>
    <rPh sb="5" eb="8">
      <t>テスウリョウ</t>
    </rPh>
    <rPh sb="9" eb="10">
      <t>ニュウ</t>
    </rPh>
    <rPh sb="10" eb="11">
      <t>ダイ</t>
    </rPh>
    <phoneticPr fontId="2"/>
  </si>
  <si>
    <t>（子牛・廃牛販売手数料＝販売額×２％）</t>
    <rPh sb="1" eb="3">
      <t>コウシ</t>
    </rPh>
    <rPh sb="4" eb="5">
      <t>ハイ</t>
    </rPh>
    <rPh sb="5" eb="6">
      <t>ギュウ</t>
    </rPh>
    <rPh sb="6" eb="8">
      <t>ハンバイ</t>
    </rPh>
    <rPh sb="8" eb="11">
      <t>テスウリョウ</t>
    </rPh>
    <rPh sb="12" eb="15">
      <t>ハンバイガク</t>
    </rPh>
    <phoneticPr fontId="2"/>
  </si>
  <si>
    <t>kg　　×</t>
    <phoneticPr fontId="2"/>
  </si>
  <si>
    <t>円　＝</t>
    <rPh sb="0" eb="1">
      <t>エン</t>
    </rPh>
    <phoneticPr fontId="2"/>
  </si>
  <si>
    <t>（集乳費＝生乳1kg当たり１．６円）</t>
    <rPh sb="1" eb="2">
      <t>シュウ</t>
    </rPh>
    <rPh sb="2" eb="3">
      <t>ニュウ</t>
    </rPh>
    <rPh sb="3" eb="4">
      <t>ヒ</t>
    </rPh>
    <rPh sb="5" eb="7">
      <t>セイニュウ</t>
    </rPh>
    <rPh sb="10" eb="11">
      <t>ア</t>
    </rPh>
    <rPh sb="16" eb="17">
      <t>エン</t>
    </rPh>
    <phoneticPr fontId="2"/>
  </si>
  <si>
    <t>保険料</t>
    <rPh sb="0" eb="3">
      <t>ホケンリョウ</t>
    </rPh>
    <phoneticPr fontId="2"/>
  </si>
  <si>
    <t>（家畜共済掛金）</t>
    <rPh sb="1" eb="3">
      <t>カチク</t>
    </rPh>
    <rPh sb="3" eb="5">
      <t>キョウサイ</t>
    </rPh>
    <rPh sb="5" eb="7">
      <t>カケキン</t>
    </rPh>
    <phoneticPr fontId="2"/>
  </si>
  <si>
    <t>自動車保険等</t>
    <rPh sb="0" eb="3">
      <t>ジドウシャ</t>
    </rPh>
    <rPh sb="3" eb="5">
      <t>ホケン</t>
    </rPh>
    <rPh sb="5" eb="6">
      <t>トウ</t>
    </rPh>
    <phoneticPr fontId="2"/>
  </si>
  <si>
    <t>トラック</t>
    <phoneticPr fontId="2"/>
  </si>
  <si>
    <t>円、バキュームカー</t>
    <rPh sb="0" eb="1">
      <t>エン</t>
    </rPh>
    <phoneticPr fontId="2"/>
  </si>
  <si>
    <t>負担金</t>
    <rPh sb="0" eb="3">
      <t>フタンキン</t>
    </rPh>
    <phoneticPr fontId="2"/>
  </si>
  <si>
    <t>酪農基金</t>
    <rPh sb="0" eb="2">
      <t>ラクノウ</t>
    </rPh>
    <rPh sb="2" eb="4">
      <t>キキン</t>
    </rPh>
    <phoneticPr fontId="2"/>
  </si>
  <si>
    <t>kg×0.2円＝</t>
    <rPh sb="6" eb="7">
      <t>エン</t>
    </rPh>
    <phoneticPr fontId="2"/>
  </si>
  <si>
    <t>（酪農基金＝生乳１ｋｇ当たり０．２円）</t>
    <rPh sb="1" eb="3">
      <t>ラクノウ</t>
    </rPh>
    <rPh sb="3" eb="5">
      <t>キキン</t>
    </rPh>
    <rPh sb="6" eb="8">
      <t>セイニュウ</t>
    </rPh>
    <rPh sb="11" eb="12">
      <t>ア</t>
    </rPh>
    <rPh sb="17" eb="18">
      <t>エン</t>
    </rPh>
    <phoneticPr fontId="2"/>
  </si>
  <si>
    <t>租税公課</t>
    <rPh sb="0" eb="2">
      <t>ソゼイ</t>
    </rPh>
    <rPh sb="2" eb="4">
      <t>コウカ</t>
    </rPh>
    <phoneticPr fontId="2"/>
  </si>
  <si>
    <t>（固定資産税、自動車税等）</t>
    <rPh sb="1" eb="3">
      <t>コテイ</t>
    </rPh>
    <rPh sb="3" eb="6">
      <t>シサンゼイ</t>
    </rPh>
    <rPh sb="7" eb="11">
      <t>ジドウシャゼイ</t>
    </rPh>
    <rPh sb="11" eb="12">
      <t>トウ</t>
    </rPh>
    <phoneticPr fontId="2"/>
  </si>
  <si>
    <t>事務費・その他</t>
    <rPh sb="0" eb="3">
      <t>ジムヒ</t>
    </rPh>
    <rPh sb="6" eb="7">
      <t>タ</t>
    </rPh>
    <phoneticPr fontId="2"/>
  </si>
  <si>
    <t>価格安定基金積立</t>
    <rPh sb="0" eb="2">
      <t>カカク</t>
    </rPh>
    <rPh sb="2" eb="4">
      <t>アンテイ</t>
    </rPh>
    <rPh sb="4" eb="6">
      <t>キキン</t>
    </rPh>
    <rPh sb="6" eb="8">
      <t>ツミタテ</t>
    </rPh>
    <phoneticPr fontId="2"/>
  </si>
  <si>
    <t>支出計①+②+③</t>
    <rPh sb="0" eb="2">
      <t>シシュツ</t>
    </rPh>
    <rPh sb="2" eb="3">
      <t>ケイ</t>
    </rPh>
    <phoneticPr fontId="2"/>
  </si>
  <si>
    <t>農業所得</t>
    <rPh sb="0" eb="2">
      <t>ノウギョウ</t>
    </rPh>
    <rPh sb="2" eb="4">
      <t>ショトク</t>
    </rPh>
    <phoneticPr fontId="2"/>
  </si>
  <si>
    <t>飼料給与量の積算</t>
    <rPh sb="0" eb="2">
      <t>シリョウ</t>
    </rPh>
    <rPh sb="2" eb="4">
      <t>キュウヨ</t>
    </rPh>
    <rPh sb="4" eb="5">
      <t>リョウ</t>
    </rPh>
    <rPh sb="6" eb="8">
      <t>セキサン</t>
    </rPh>
    <phoneticPr fontId="2"/>
  </si>
  <si>
    <t>積算根拠</t>
    <rPh sb="0" eb="2">
      <t>セキサン</t>
    </rPh>
    <rPh sb="2" eb="4">
      <t>コンキョ</t>
    </rPh>
    <phoneticPr fontId="2"/>
  </si>
  <si>
    <t>●飼料給与量</t>
    <rPh sb="1" eb="3">
      <t>シリョウ</t>
    </rPh>
    <rPh sb="3" eb="6">
      <t>キュウヨリョウ</t>
    </rPh>
    <phoneticPr fontId="2"/>
  </si>
  <si>
    <t>・経産牛１頭当たり年間飼料給与量</t>
    <rPh sb="1" eb="3">
      <t>ケイサン</t>
    </rPh>
    <rPh sb="3" eb="4">
      <t>ギュウ</t>
    </rPh>
    <rPh sb="5" eb="6">
      <t>トウ</t>
    </rPh>
    <rPh sb="6" eb="7">
      <t>ア</t>
    </rPh>
    <rPh sb="9" eb="11">
      <t>ネンカン</t>
    </rPh>
    <rPh sb="11" eb="13">
      <t>シリョウ</t>
    </rPh>
    <rPh sb="13" eb="15">
      <t>キュウヨ</t>
    </rPh>
    <rPh sb="15" eb="16">
      <t>リョウ</t>
    </rPh>
    <phoneticPr fontId="2"/>
  </si>
  <si>
    <t>濃厚飼料（経産牛用）</t>
    <rPh sb="0" eb="2">
      <t>ノウコウ</t>
    </rPh>
    <rPh sb="2" eb="4">
      <t>シリョウ</t>
    </rPh>
    <rPh sb="5" eb="7">
      <t>ケイサン</t>
    </rPh>
    <rPh sb="7" eb="8">
      <t>ギュウ</t>
    </rPh>
    <rPh sb="8" eb="9">
      <t>ヨウ</t>
    </rPh>
    <phoneticPr fontId="2"/>
  </si>
  <si>
    <t>kg</t>
    <phoneticPr fontId="2"/>
  </si>
  <si>
    <t>kg（産乳と妊娠に要する養分量）</t>
    <rPh sb="3" eb="4">
      <t>サン</t>
    </rPh>
    <rPh sb="4" eb="5">
      <t>ニュウ</t>
    </rPh>
    <rPh sb="6" eb="8">
      <t>ニンシン</t>
    </rPh>
    <rPh sb="9" eb="10">
      <t>ヨウ</t>
    </rPh>
    <rPh sb="12" eb="14">
      <t>ヨウブン</t>
    </rPh>
    <rPh sb="14" eb="15">
      <t>リョウ</t>
    </rPh>
    <phoneticPr fontId="2"/>
  </si>
  <si>
    <t>÷</t>
    <phoneticPr fontId="2"/>
  </si>
  <si>
    <t>（濃厚飼料のTDN含量）</t>
    <rPh sb="1" eb="3">
      <t>ノウコウ</t>
    </rPh>
    <rPh sb="3" eb="5">
      <t>シリョウ</t>
    </rPh>
    <rPh sb="9" eb="11">
      <t>ガンリョウ</t>
    </rPh>
    <phoneticPr fontId="2"/>
  </si>
  <si>
    <t>（採食率）</t>
    <rPh sb="1" eb="2">
      <t>サイ</t>
    </rPh>
    <rPh sb="2" eb="3">
      <t>ショク</t>
    </rPh>
    <rPh sb="3" eb="4">
      <t>リツ</t>
    </rPh>
    <phoneticPr fontId="2"/>
  </si>
  <si>
    <t>粗飼料必要量</t>
    <rPh sb="0" eb="3">
      <t>ソシリョウ</t>
    </rPh>
    <rPh sb="3" eb="6">
      <t>ヒツヨウリョウ</t>
    </rPh>
    <phoneticPr fontId="2"/>
  </si>
  <si>
    <t>←下記粗飼料毎の供給率に数値を入れ100%になるようにする。</t>
    <rPh sb="1" eb="3">
      <t>カキ</t>
    </rPh>
    <rPh sb="3" eb="6">
      <t>ソシリョウ</t>
    </rPh>
    <rPh sb="6" eb="7">
      <t>ゴト</t>
    </rPh>
    <rPh sb="8" eb="10">
      <t>キョウキュウ</t>
    </rPh>
    <rPh sb="10" eb="11">
      <t>リツ</t>
    </rPh>
    <rPh sb="12" eb="14">
      <t>スウチ</t>
    </rPh>
    <rPh sb="15" eb="16">
      <t>イ</t>
    </rPh>
    <phoneticPr fontId="2"/>
  </si>
  <si>
    <t>自給粗飼料（ｻｲﾚｰｼﾞ）</t>
    <rPh sb="0" eb="2">
      <t>ジキュウ</t>
    </rPh>
    <rPh sb="2" eb="5">
      <t>ソシリョウ</t>
    </rPh>
    <phoneticPr fontId="2"/>
  </si>
  <si>
    <t>kg（維持に要する養分量）</t>
    <rPh sb="3" eb="5">
      <t>イジ</t>
    </rPh>
    <rPh sb="6" eb="7">
      <t>ヨウ</t>
    </rPh>
    <rPh sb="9" eb="12">
      <t>ヨウブンリョウ</t>
    </rPh>
    <phoneticPr fontId="2"/>
  </si>
  <si>
    <t>×</t>
    <phoneticPr fontId="2"/>
  </si>
  <si>
    <t>（ｻｲﾚｰｼﾞによる供給率）</t>
    <rPh sb="10" eb="12">
      <t>キョウキュウ</t>
    </rPh>
    <rPh sb="12" eb="13">
      <t>リツ</t>
    </rPh>
    <phoneticPr fontId="2"/>
  </si>
  <si>
    <t>（ｷﾞﾆｱｸﾞﾗｽｻｲﾚｰｼﾞのTDN含率）</t>
    <rPh sb="19" eb="20">
      <t>ガン</t>
    </rPh>
    <rPh sb="20" eb="21">
      <t>リツ</t>
    </rPh>
    <phoneticPr fontId="2"/>
  </si>
  <si>
    <t>購入（ｽｰﾀﾞﾝｸﾞﾗｽ）</t>
    <rPh sb="0" eb="2">
      <t>コウニュウ</t>
    </rPh>
    <phoneticPr fontId="2"/>
  </si>
  <si>
    <t>kg</t>
    <phoneticPr fontId="2"/>
  </si>
  <si>
    <t>（購入粗飼料による供給率）</t>
    <rPh sb="1" eb="3">
      <t>コウニュウ</t>
    </rPh>
    <rPh sb="3" eb="6">
      <t>ソシリョウ</t>
    </rPh>
    <rPh sb="9" eb="11">
      <t>キョウキュウ</t>
    </rPh>
    <rPh sb="11" eb="12">
      <t>リツ</t>
    </rPh>
    <phoneticPr fontId="2"/>
  </si>
  <si>
    <t>÷</t>
    <phoneticPr fontId="2"/>
  </si>
  <si>
    <t>（ｽｰﾀﾞﾝｸﾞﾗｽのTDN含率）</t>
    <rPh sb="14" eb="15">
      <t>ガン</t>
    </rPh>
    <rPh sb="15" eb="16">
      <t>リツ</t>
    </rPh>
    <phoneticPr fontId="2"/>
  </si>
  <si>
    <t>＝</t>
    <phoneticPr fontId="2"/>
  </si>
  <si>
    <t>購入（ﾁﾓｼｰｸﾞﾗｽ）</t>
    <rPh sb="0" eb="2">
      <t>コウニュウ</t>
    </rPh>
    <phoneticPr fontId="2"/>
  </si>
  <si>
    <t>×</t>
    <phoneticPr fontId="2"/>
  </si>
  <si>
    <t>（ﾁﾓｼｰｸﾞﾗｽのTDN含率）</t>
    <rPh sb="13" eb="14">
      <t>ガン</t>
    </rPh>
    <rPh sb="14" eb="15">
      <t>リツ</t>
    </rPh>
    <phoneticPr fontId="2"/>
  </si>
  <si>
    <t>÷</t>
    <phoneticPr fontId="2"/>
  </si>
  <si>
    <t>購入（ｵｰﾂﾍｲ）</t>
    <rPh sb="0" eb="2">
      <t>コウニュウ</t>
    </rPh>
    <phoneticPr fontId="2"/>
  </si>
  <si>
    <t>kg</t>
    <phoneticPr fontId="2"/>
  </si>
  <si>
    <t>×</t>
    <phoneticPr fontId="2"/>
  </si>
  <si>
    <t>（ｵｰﾂﾍｲのTDN含率）</t>
    <rPh sb="10" eb="11">
      <t>ガン</t>
    </rPh>
    <rPh sb="11" eb="12">
      <t>リツ</t>
    </rPh>
    <phoneticPr fontId="2"/>
  </si>
  <si>
    <t>購入（ｸﾚｲﾝｸﾞﾗｽ）</t>
    <rPh sb="0" eb="2">
      <t>コウニュウ</t>
    </rPh>
    <phoneticPr fontId="2"/>
  </si>
  <si>
    <t>（ｸﾚｲﾝｸﾞﾗｽのTDN含率）</t>
    <rPh sb="13" eb="14">
      <t>ガン</t>
    </rPh>
    <rPh sb="14" eb="15">
      <t>リツ</t>
    </rPh>
    <phoneticPr fontId="2"/>
  </si>
  <si>
    <t>＝</t>
    <phoneticPr fontId="2"/>
  </si>
  <si>
    <t>購入（ｱﾙﾌｧﾙﾌｧﾍﾞｰﾙ）</t>
    <rPh sb="0" eb="2">
      <t>コウニュウ</t>
    </rPh>
    <phoneticPr fontId="2"/>
  </si>
  <si>
    <t>kg</t>
    <phoneticPr fontId="2"/>
  </si>
  <si>
    <t>（ｱﾙﾌｧﾙﾌｧﾍﾞｰﾙのTDN含率）</t>
    <rPh sb="16" eb="17">
      <t>ガン</t>
    </rPh>
    <rPh sb="17" eb="18">
      <t>リツ</t>
    </rPh>
    <phoneticPr fontId="2"/>
  </si>
  <si>
    <t>購入（ﾋﾞｰﾄﾊﾟﾙﾌﾟ）</t>
    <rPh sb="0" eb="2">
      <t>コウニュウ</t>
    </rPh>
    <phoneticPr fontId="2"/>
  </si>
  <si>
    <t>（ﾋﾞｰﾄﾊﾟﾙﾌﾟのTDN含率）</t>
    <rPh sb="14" eb="15">
      <t>ガン</t>
    </rPh>
    <rPh sb="15" eb="16">
      <t>リツ</t>
    </rPh>
    <phoneticPr fontId="2"/>
  </si>
  <si>
    <t>購入（ｱﾙﾌｧﾙﾌｧﾍｲｷｭｰﾌﾞ）</t>
    <rPh sb="0" eb="2">
      <t>コウニュウ</t>
    </rPh>
    <phoneticPr fontId="2"/>
  </si>
  <si>
    <t>（ｱﾙﾌｧﾙﾌｧﾍｲｷｭｰﾌﾞのTDN含率）</t>
    <rPh sb="19" eb="20">
      <t>ガン</t>
    </rPh>
    <rPh sb="20" eb="21">
      <t>リツ</t>
    </rPh>
    <phoneticPr fontId="2"/>
  </si>
  <si>
    <t>飼料添加剤</t>
    <rPh sb="0" eb="2">
      <t>シリョウ</t>
    </rPh>
    <rPh sb="2" eb="5">
      <t>テンカザイ</t>
    </rPh>
    <phoneticPr fontId="2"/>
  </si>
  <si>
    <t>添加剤</t>
    <rPh sb="0" eb="3">
      <t>テンカザイ</t>
    </rPh>
    <phoneticPr fontId="2"/>
  </si>
  <si>
    <t>kg（経産牛１頭当たり１日の給与量）</t>
    <rPh sb="3" eb="5">
      <t>ケイサン</t>
    </rPh>
    <rPh sb="5" eb="6">
      <t>ギュウ</t>
    </rPh>
    <rPh sb="7" eb="8">
      <t>トウ</t>
    </rPh>
    <rPh sb="8" eb="9">
      <t>ア</t>
    </rPh>
    <rPh sb="12" eb="13">
      <t>ニチ</t>
    </rPh>
    <rPh sb="14" eb="17">
      <t>キュウヨリョウ</t>
    </rPh>
    <phoneticPr fontId="2"/>
  </si>
  <si>
    <t>日</t>
    <rPh sb="0" eb="1">
      <t>ニチ</t>
    </rPh>
    <phoneticPr fontId="2"/>
  </si>
  <si>
    <t>＝</t>
    <phoneticPr fontId="2"/>
  </si>
  <si>
    <t>・自家育成牛１頭当たり年間飼料給与量</t>
    <rPh sb="1" eb="3">
      <t>ジカ</t>
    </rPh>
    <rPh sb="3" eb="5">
      <t>イクセイ</t>
    </rPh>
    <rPh sb="5" eb="6">
      <t>ギュウ</t>
    </rPh>
    <rPh sb="7" eb="8">
      <t>トウ</t>
    </rPh>
    <rPh sb="8" eb="9">
      <t>ア</t>
    </rPh>
    <rPh sb="11" eb="13">
      <t>ネンカン</t>
    </rPh>
    <rPh sb="13" eb="15">
      <t>シリョウ</t>
    </rPh>
    <rPh sb="15" eb="18">
      <t>キュウヨリョウ</t>
    </rPh>
    <phoneticPr fontId="2"/>
  </si>
  <si>
    <t>濃厚飼料</t>
    <rPh sb="0" eb="2">
      <t>ノウコウ</t>
    </rPh>
    <rPh sb="2" eb="4">
      <t>シリョウ</t>
    </rPh>
    <phoneticPr fontId="2"/>
  </si>
  <si>
    <t>代用乳</t>
    <rPh sb="0" eb="3">
      <t>ダイヨウニュウ</t>
    </rPh>
    <phoneticPr fontId="2"/>
  </si>
  <si>
    <t>kg</t>
    <phoneticPr fontId="2"/>
  </si>
  <si>
    <t>÷</t>
    <phoneticPr fontId="2"/>
  </si>
  <si>
    <t>（採食率）</t>
    <rPh sb="1" eb="3">
      <t>サイショク</t>
    </rPh>
    <rPh sb="3" eb="4">
      <t>リツ</t>
    </rPh>
    <phoneticPr fontId="2"/>
  </si>
  <si>
    <t>÷</t>
    <phoneticPr fontId="2"/>
  </si>
  <si>
    <t>年＝</t>
    <rPh sb="0" eb="1">
      <t>ネン</t>
    </rPh>
    <phoneticPr fontId="2"/>
  </si>
  <si>
    <t>人工乳</t>
    <rPh sb="0" eb="3">
      <t>ジンコウニュウ</t>
    </rPh>
    <phoneticPr fontId="2"/>
  </si>
  <si>
    <t>kg</t>
    <phoneticPr fontId="2"/>
  </si>
  <si>
    <t>÷</t>
    <phoneticPr fontId="2"/>
  </si>
  <si>
    <t>育成前期</t>
    <rPh sb="0" eb="2">
      <t>イクセイ</t>
    </rPh>
    <rPh sb="2" eb="4">
      <t>ゼンキ</t>
    </rPh>
    <phoneticPr fontId="2"/>
  </si>
  <si>
    <t>育成後期</t>
    <rPh sb="0" eb="2">
      <t>イクセイ</t>
    </rPh>
    <rPh sb="2" eb="4">
      <t>コウキ</t>
    </rPh>
    <phoneticPr fontId="2"/>
  </si>
  <si>
    <t>粗飼料</t>
    <rPh sb="0" eb="3">
      <t>ソシリョウ</t>
    </rPh>
    <phoneticPr fontId="2"/>
  </si>
  <si>
    <t>kg（必要養分量）</t>
    <rPh sb="3" eb="5">
      <t>ヒツヨウ</t>
    </rPh>
    <rPh sb="5" eb="8">
      <t>ヨウブンリョウ</t>
    </rPh>
    <phoneticPr fontId="2"/>
  </si>
  <si>
    <t>×</t>
    <phoneticPr fontId="2"/>
  </si>
  <si>
    <t>÷</t>
    <phoneticPr fontId="2"/>
  </si>
  <si>
    <t>（ﾍｲｷｭｰﾌﾞのTDN含率）</t>
    <rPh sb="12" eb="13">
      <t>ガン</t>
    </rPh>
    <rPh sb="13" eb="14">
      <t>リツ</t>
    </rPh>
    <phoneticPr fontId="2"/>
  </si>
  <si>
    <t>kg（自家育成牛１頭当たり１日の給与量）</t>
    <rPh sb="3" eb="5">
      <t>ジカ</t>
    </rPh>
    <rPh sb="5" eb="7">
      <t>イクセイ</t>
    </rPh>
    <rPh sb="7" eb="8">
      <t>ギュウ</t>
    </rPh>
    <rPh sb="9" eb="10">
      <t>トウ</t>
    </rPh>
    <rPh sb="10" eb="11">
      <t>ア</t>
    </rPh>
    <rPh sb="14" eb="15">
      <t>ニチ</t>
    </rPh>
    <rPh sb="16" eb="19">
      <t>キュウヨリョウ</t>
    </rPh>
    <phoneticPr fontId="2"/>
  </si>
  <si>
    <t>・外部導入未経産牛１頭当たり年間飼料給与量</t>
    <rPh sb="1" eb="3">
      <t>ガイブ</t>
    </rPh>
    <rPh sb="3" eb="5">
      <t>ドウニュウ</t>
    </rPh>
    <rPh sb="5" eb="6">
      <t>ミ</t>
    </rPh>
    <rPh sb="6" eb="8">
      <t>ケイサン</t>
    </rPh>
    <rPh sb="8" eb="9">
      <t>ギュウ</t>
    </rPh>
    <rPh sb="10" eb="11">
      <t>トウ</t>
    </rPh>
    <rPh sb="11" eb="12">
      <t>ア</t>
    </rPh>
    <rPh sb="14" eb="16">
      <t>ネンカン</t>
    </rPh>
    <rPh sb="16" eb="18">
      <t>シリョウ</t>
    </rPh>
    <rPh sb="18" eb="21">
      <t>キュウヨリョウ</t>
    </rPh>
    <phoneticPr fontId="2"/>
  </si>
  <si>
    <t>kg</t>
    <phoneticPr fontId="2"/>
  </si>
  <si>
    <t>（採食率）</t>
    <rPh sb="1" eb="4">
      <t>サイショクリツ</t>
    </rPh>
    <phoneticPr fontId="2"/>
  </si>
  <si>
    <t>×</t>
    <phoneticPr fontId="2"/>
  </si>
  <si>
    <t>÷</t>
    <phoneticPr fontId="2"/>
  </si>
  <si>
    <t>＝</t>
    <phoneticPr fontId="2"/>
  </si>
  <si>
    <t>kg</t>
    <phoneticPr fontId="2"/>
  </si>
  <si>
    <t>kg（導入育成牛１頭当たり１日の給与量）</t>
    <rPh sb="3" eb="5">
      <t>ドウニュウ</t>
    </rPh>
    <rPh sb="5" eb="7">
      <t>イクセイ</t>
    </rPh>
    <rPh sb="7" eb="8">
      <t>ギュウ</t>
    </rPh>
    <rPh sb="9" eb="10">
      <t>トウ</t>
    </rPh>
    <rPh sb="10" eb="11">
      <t>ア</t>
    </rPh>
    <rPh sb="14" eb="15">
      <t>ニチ</t>
    </rPh>
    <rPh sb="16" eb="19">
      <t>キュウヨリョウ</t>
    </rPh>
    <phoneticPr fontId="2"/>
  </si>
  <si>
    <t>飼料費の積算</t>
    <rPh sb="0" eb="2">
      <t>シリョウ</t>
    </rPh>
    <rPh sb="2" eb="3">
      <t>ヒ</t>
    </rPh>
    <rPh sb="4" eb="6">
      <t>セキサン</t>
    </rPh>
    <phoneticPr fontId="2"/>
  </si>
  <si>
    <t>●購入飼料費</t>
    <rPh sb="1" eb="3">
      <t>コウニュウ</t>
    </rPh>
    <rPh sb="3" eb="6">
      <t>シリョウヒ</t>
    </rPh>
    <phoneticPr fontId="2"/>
  </si>
  <si>
    <t>・年間飼料費</t>
    <rPh sb="1" eb="3">
      <t>ネンカン</t>
    </rPh>
    <rPh sb="3" eb="5">
      <t>シリョウ</t>
    </rPh>
    <rPh sb="5" eb="6">
      <t>ヒ</t>
    </rPh>
    <phoneticPr fontId="2"/>
  </si>
  <si>
    <t>濃厚飼料費</t>
    <rPh sb="0" eb="2">
      <t>ノウコウ</t>
    </rPh>
    <rPh sb="2" eb="4">
      <t>シリョウ</t>
    </rPh>
    <rPh sb="4" eb="5">
      <t>ヒ</t>
    </rPh>
    <phoneticPr fontId="2"/>
  </si>
  <si>
    <t>経産牛用</t>
    <rPh sb="0" eb="2">
      <t>ケイサン</t>
    </rPh>
    <rPh sb="2" eb="3">
      <t>ギュウ</t>
    </rPh>
    <rPh sb="3" eb="4">
      <t>ヨウ</t>
    </rPh>
    <phoneticPr fontId="2"/>
  </si>
  <si>
    <t>kg（年間飼料必要量）</t>
    <rPh sb="3" eb="5">
      <t>ネンカン</t>
    </rPh>
    <rPh sb="5" eb="7">
      <t>シリョウ</t>
    </rPh>
    <rPh sb="7" eb="10">
      <t>ヒツヨウリョウ</t>
    </rPh>
    <phoneticPr fontId="2"/>
  </si>
  <si>
    <t>頭（経産牛頭数）</t>
    <rPh sb="0" eb="1">
      <t>トウ</t>
    </rPh>
    <rPh sb="2" eb="4">
      <t>ケイサン</t>
    </rPh>
    <rPh sb="4" eb="5">
      <t>ギュウ</t>
    </rPh>
    <rPh sb="5" eb="7">
      <t>トウスウ</t>
    </rPh>
    <phoneticPr fontId="2"/>
  </si>
  <si>
    <t>×</t>
    <phoneticPr fontId="2"/>
  </si>
  <si>
    <t>＝</t>
    <phoneticPr fontId="2"/>
  </si>
  <si>
    <t>頭（自家育成振り向け頭数）</t>
    <rPh sb="0" eb="1">
      <t>トウ</t>
    </rPh>
    <rPh sb="2" eb="4">
      <t>ジカ</t>
    </rPh>
    <rPh sb="4" eb="6">
      <t>イクセイ</t>
    </rPh>
    <rPh sb="6" eb="7">
      <t>フ</t>
    </rPh>
    <rPh sb="8" eb="9">
      <t>ム</t>
    </rPh>
    <rPh sb="10" eb="12">
      <t>トウスウ</t>
    </rPh>
    <phoneticPr fontId="2"/>
  </si>
  <si>
    <t>×</t>
    <phoneticPr fontId="2"/>
  </si>
  <si>
    <t>＝</t>
    <phoneticPr fontId="2"/>
  </si>
  <si>
    <t>×</t>
    <phoneticPr fontId="2"/>
  </si>
  <si>
    <t>頭（外部導入育成牛頭数）</t>
    <rPh sb="0" eb="1">
      <t>トウ</t>
    </rPh>
    <rPh sb="2" eb="4">
      <t>ガイブ</t>
    </rPh>
    <rPh sb="4" eb="6">
      <t>ドウニュウ</t>
    </rPh>
    <rPh sb="6" eb="8">
      <t>イクセイ</t>
    </rPh>
    <rPh sb="8" eb="9">
      <t>ギュウ</t>
    </rPh>
    <rPh sb="9" eb="11">
      <t>トウスウ</t>
    </rPh>
    <phoneticPr fontId="2"/>
  </si>
  <si>
    <t>濃厚飼料費合計</t>
    <rPh sb="0" eb="2">
      <t>ノウコウ</t>
    </rPh>
    <rPh sb="2" eb="5">
      <t>シリョウヒ</t>
    </rPh>
    <rPh sb="5" eb="7">
      <t>ゴウケイ</t>
    </rPh>
    <phoneticPr fontId="2"/>
  </si>
  <si>
    <t>購入粗飼料費</t>
    <rPh sb="0" eb="2">
      <t>コウニュウ</t>
    </rPh>
    <rPh sb="2" eb="5">
      <t>ソシリョウ</t>
    </rPh>
    <rPh sb="5" eb="6">
      <t>ヒ</t>
    </rPh>
    <phoneticPr fontId="2"/>
  </si>
  <si>
    <t>kg（経産牛年間必要量）</t>
    <rPh sb="3" eb="5">
      <t>ケイサン</t>
    </rPh>
    <rPh sb="5" eb="6">
      <t>ギュウ</t>
    </rPh>
    <rPh sb="6" eb="8">
      <t>ネンカン</t>
    </rPh>
    <rPh sb="8" eb="11">
      <t>ヒツヨウリョウ</t>
    </rPh>
    <phoneticPr fontId="2"/>
  </si>
  <si>
    <t>kg（自家育成年間必要量）</t>
    <rPh sb="3" eb="5">
      <t>ジカ</t>
    </rPh>
    <rPh sb="5" eb="7">
      <t>イクセイ</t>
    </rPh>
    <rPh sb="7" eb="9">
      <t>ネンカン</t>
    </rPh>
    <rPh sb="9" eb="12">
      <t>ヒツヨウリョウ</t>
    </rPh>
    <phoneticPr fontId="2"/>
  </si>
  <si>
    <t>kg（外部導入年間必要量）</t>
    <rPh sb="3" eb="5">
      <t>ガイブ</t>
    </rPh>
    <rPh sb="5" eb="7">
      <t>ドウニュウ</t>
    </rPh>
    <rPh sb="7" eb="9">
      <t>ネンカン</t>
    </rPh>
    <rPh sb="9" eb="12">
      <t>ヒツヨウリョウ</t>
    </rPh>
    <phoneticPr fontId="2"/>
  </si>
  <si>
    <t>×</t>
    <phoneticPr fontId="2"/>
  </si>
  <si>
    <t>×</t>
    <phoneticPr fontId="2"/>
  </si>
  <si>
    <t>×</t>
    <phoneticPr fontId="2"/>
  </si>
  <si>
    <t>＝</t>
    <phoneticPr fontId="2"/>
  </si>
  <si>
    <t>購入（ｱﾙﾌｧﾙﾌｧﾍｲﾍﾞｰﾙ）</t>
    <rPh sb="0" eb="2">
      <t>コウニュウ</t>
    </rPh>
    <phoneticPr fontId="2"/>
  </si>
  <si>
    <t>×</t>
    <phoneticPr fontId="2"/>
  </si>
  <si>
    <t>購入粗飼料費合計</t>
    <rPh sb="0" eb="2">
      <t>コウニュウ</t>
    </rPh>
    <rPh sb="2" eb="5">
      <t>ソシリョウ</t>
    </rPh>
    <rPh sb="5" eb="6">
      <t>ヒ</t>
    </rPh>
    <rPh sb="6" eb="8">
      <t>ゴウケイ</t>
    </rPh>
    <phoneticPr fontId="2"/>
  </si>
  <si>
    <t>飼料添加剤合計</t>
    <rPh sb="0" eb="2">
      <t>シリョウ</t>
    </rPh>
    <rPh sb="2" eb="5">
      <t>テンカザイ</t>
    </rPh>
    <rPh sb="5" eb="7">
      <t>ゴウケイ</t>
    </rPh>
    <phoneticPr fontId="2"/>
  </si>
  <si>
    <t>購入飼料費総合計</t>
    <rPh sb="0" eb="2">
      <t>コウニュウ</t>
    </rPh>
    <rPh sb="2" eb="5">
      <t>シリョウヒ</t>
    </rPh>
    <rPh sb="5" eb="8">
      <t>ソウゴウケイ</t>
    </rPh>
    <phoneticPr fontId="2"/>
  </si>
  <si>
    <t>労働時間の現況</t>
    <rPh sb="0" eb="2">
      <t>ロウドウ</t>
    </rPh>
    <rPh sb="2" eb="4">
      <t>ジカン</t>
    </rPh>
    <rPh sb="5" eb="7">
      <t>ゲンキョウ</t>
    </rPh>
    <phoneticPr fontId="2"/>
  </si>
  <si>
    <t>●牛の管理労働時間</t>
    <rPh sb="1" eb="2">
      <t>ウシ</t>
    </rPh>
    <rPh sb="3" eb="5">
      <t>カンリ</t>
    </rPh>
    <rPh sb="5" eb="7">
      <t>ロウドウ</t>
    </rPh>
    <rPh sb="7" eb="9">
      <t>ジカン</t>
    </rPh>
    <phoneticPr fontId="2"/>
  </si>
  <si>
    <t>＜経産牛＞</t>
    <rPh sb="1" eb="3">
      <t>ケイサン</t>
    </rPh>
    <rPh sb="3" eb="4">
      <t>ギュウ</t>
    </rPh>
    <phoneticPr fontId="2"/>
  </si>
  <si>
    <t>清掃・給餌</t>
    <rPh sb="0" eb="2">
      <t>セイソウ</t>
    </rPh>
    <rPh sb="3" eb="5">
      <t>キュウジ</t>
    </rPh>
    <phoneticPr fontId="2"/>
  </si>
  <si>
    <t>分／頭・日×</t>
    <rPh sb="0" eb="1">
      <t>フン</t>
    </rPh>
    <rPh sb="2" eb="3">
      <t>トウ</t>
    </rPh>
    <rPh sb="4" eb="5">
      <t>ニチ</t>
    </rPh>
    <phoneticPr fontId="2"/>
  </si>
  <si>
    <t>日÷</t>
    <rPh sb="0" eb="1">
      <t>ニチ</t>
    </rPh>
    <phoneticPr fontId="2"/>
  </si>
  <si>
    <t>分＝</t>
    <rPh sb="0" eb="1">
      <t>フン</t>
    </rPh>
    <phoneticPr fontId="2"/>
  </si>
  <si>
    <t>搾乳処理</t>
    <rPh sb="0" eb="2">
      <t>サクニュウ</t>
    </rPh>
    <rPh sb="2" eb="4">
      <t>ショリ</t>
    </rPh>
    <phoneticPr fontId="2"/>
  </si>
  <si>
    <t>＜育成牛＞</t>
    <rPh sb="1" eb="3">
      <t>イクセイ</t>
    </rPh>
    <rPh sb="3" eb="4">
      <t>ギュウ</t>
    </rPh>
    <phoneticPr fontId="2"/>
  </si>
  <si>
    <t>飼養管理</t>
    <rPh sb="0" eb="2">
      <t>シヨウ</t>
    </rPh>
    <rPh sb="2" eb="4">
      <t>カンリ</t>
    </rPh>
    <phoneticPr fontId="2"/>
  </si>
  <si>
    <t>※作業毎の労働時間については、沖縄県畜産経営技術指標を参照</t>
    <rPh sb="1" eb="3">
      <t>サギョウ</t>
    </rPh>
    <rPh sb="3" eb="4">
      <t>ゴト</t>
    </rPh>
    <rPh sb="5" eb="7">
      <t>ロウドウ</t>
    </rPh>
    <rPh sb="7" eb="9">
      <t>ジカン</t>
    </rPh>
    <rPh sb="15" eb="18">
      <t>オキナワケン</t>
    </rPh>
    <rPh sb="18" eb="20">
      <t>チクサン</t>
    </rPh>
    <rPh sb="20" eb="22">
      <t>ケイエイ</t>
    </rPh>
    <rPh sb="22" eb="24">
      <t>ギジュツ</t>
    </rPh>
    <rPh sb="24" eb="26">
      <t>シヒョウ</t>
    </rPh>
    <rPh sb="27" eb="29">
      <t>サンショウ</t>
    </rPh>
    <phoneticPr fontId="2"/>
  </si>
  <si>
    <t>●草地管理労働時間</t>
    <rPh sb="1" eb="3">
      <t>ソウチ</t>
    </rPh>
    <rPh sb="3" eb="5">
      <t>カンリ</t>
    </rPh>
    <rPh sb="5" eb="7">
      <t>ロウドウ</t>
    </rPh>
    <rPh sb="7" eb="9">
      <t>ジカン</t>
    </rPh>
    <phoneticPr fontId="2"/>
  </si>
  <si>
    <t>粗飼料調整</t>
    <rPh sb="0" eb="3">
      <t>ソシリョウ</t>
    </rPh>
    <rPh sb="3" eb="5">
      <t>チョウセイ</t>
    </rPh>
    <phoneticPr fontId="2"/>
  </si>
  <si>
    <t>牧草の刈取り貯蔵</t>
    <rPh sb="0" eb="2">
      <t>ボクソウ</t>
    </rPh>
    <rPh sb="3" eb="4">
      <t>カ</t>
    </rPh>
    <rPh sb="4" eb="5">
      <t>ト</t>
    </rPh>
    <rPh sb="6" eb="8">
      <t>チョゾウ</t>
    </rPh>
    <phoneticPr fontId="2"/>
  </si>
  <si>
    <t>時間／ｈａ　　　×</t>
    <rPh sb="0" eb="2">
      <t>ジカン</t>
    </rPh>
    <phoneticPr fontId="2"/>
  </si>
  <si>
    <t>ｈａ＝</t>
    <phoneticPr fontId="2"/>
  </si>
  <si>
    <t>ｈａ＝</t>
    <phoneticPr fontId="2"/>
  </si>
  <si>
    <t>草地管理</t>
    <rPh sb="0" eb="2">
      <t>ソウチ</t>
    </rPh>
    <rPh sb="2" eb="4">
      <t>カンリ</t>
    </rPh>
    <phoneticPr fontId="2"/>
  </si>
  <si>
    <t>牧草の年間更新面積</t>
    <rPh sb="0" eb="2">
      <t>ボクソウ</t>
    </rPh>
    <rPh sb="3" eb="5">
      <t>ネンカン</t>
    </rPh>
    <rPh sb="5" eb="7">
      <t>コウシン</t>
    </rPh>
    <rPh sb="7" eb="9">
      <t>メンセキ</t>
    </rPh>
    <phoneticPr fontId="2"/>
  </si>
  <si>
    <t>ｈａ</t>
    <phoneticPr fontId="2"/>
  </si>
  <si>
    <t>ｈａ</t>
    <phoneticPr fontId="2"/>
  </si>
  <si>
    <t>ｈａ</t>
    <phoneticPr fontId="2"/>
  </si>
  <si>
    <t>草地の更新</t>
    <rPh sb="0" eb="2">
      <t>ソウチ</t>
    </rPh>
    <rPh sb="3" eb="5">
      <t>コウシン</t>
    </rPh>
    <phoneticPr fontId="2"/>
  </si>
  <si>
    <t>ｈａ×</t>
    <phoneticPr fontId="2"/>
  </si>
  <si>
    <t>時間／ha＝</t>
    <rPh sb="0" eb="2">
      <t>ジカン</t>
    </rPh>
    <phoneticPr fontId="2"/>
  </si>
  <si>
    <t>人</t>
    <rPh sb="0" eb="1">
      <t>ニン</t>
    </rPh>
    <phoneticPr fontId="2"/>
  </si>
  <si>
    <t>×</t>
    <phoneticPr fontId="2"/>
  </si>
  <si>
    <t>人＝</t>
    <rPh sb="0" eb="1">
      <t>ニン</t>
    </rPh>
    <phoneticPr fontId="2"/>
  </si>
  <si>
    <t>雇用</t>
    <rPh sb="0" eb="2">
      <t>コヨウ</t>
    </rPh>
    <phoneticPr fontId="2"/>
  </si>
  <si>
    <t>（常時雇用、臨時雇用）</t>
    <rPh sb="1" eb="3">
      <t>ジョウジ</t>
    </rPh>
    <rPh sb="3" eb="5">
      <t>コヨウ</t>
    </rPh>
    <rPh sb="6" eb="8">
      <t>リンジ</t>
    </rPh>
    <rPh sb="8" eb="10">
      <t>コヨウ</t>
    </rPh>
    <phoneticPr fontId="2"/>
  </si>
  <si>
    <t>農業経営の目標</t>
    <rPh sb="0" eb="2">
      <t>ノウギョウ</t>
    </rPh>
    <rPh sb="2" eb="4">
      <t>ケイエイ</t>
    </rPh>
    <rPh sb="5" eb="7">
      <t>モクヒョウ</t>
    </rPh>
    <phoneticPr fontId="2"/>
  </si>
  <si>
    <t>％　＝</t>
    <phoneticPr fontId="2"/>
  </si>
  <si>
    <t>kg</t>
    <phoneticPr fontId="2"/>
  </si>
  <si>
    <t>÷</t>
    <phoneticPr fontId="2"/>
  </si>
  <si>
    <t>＝</t>
    <phoneticPr fontId="2"/>
  </si>
  <si>
    <t>kg</t>
    <phoneticPr fontId="2"/>
  </si>
  <si>
    <t>×</t>
    <phoneticPr fontId="2"/>
  </si>
  <si>
    <t>kg</t>
    <phoneticPr fontId="2"/>
  </si>
  <si>
    <t>÷</t>
    <phoneticPr fontId="2"/>
  </si>
  <si>
    <t>労働時間の目標</t>
    <rPh sb="0" eb="2">
      <t>ロウドウ</t>
    </rPh>
    <rPh sb="2" eb="4">
      <t>ジカン</t>
    </rPh>
    <rPh sb="5" eb="7">
      <t>モクヒョウ</t>
    </rPh>
    <phoneticPr fontId="2"/>
  </si>
  <si>
    <t>÷</t>
    <phoneticPr fontId="2"/>
  </si>
  <si>
    <t>農業経営改善計画書作成要領</t>
    <rPh sb="0" eb="2">
      <t>ノウギョウ</t>
    </rPh>
    <rPh sb="2" eb="4">
      <t>ケイエイ</t>
    </rPh>
    <rPh sb="4" eb="6">
      <t>カイゼン</t>
    </rPh>
    <rPh sb="6" eb="9">
      <t>ケイカクショ</t>
    </rPh>
    <rPh sb="9" eb="11">
      <t>サクセイ</t>
    </rPh>
    <rPh sb="11" eb="13">
      <t>ヨウリョウ</t>
    </rPh>
    <phoneticPr fontId="2"/>
  </si>
  <si>
    <t>１．経営の目標</t>
    <rPh sb="2" eb="4">
      <t>ケイエイ</t>
    </rPh>
    <rPh sb="5" eb="7">
      <t>モクヒョウ</t>
    </rPh>
    <phoneticPr fontId="2"/>
  </si>
  <si>
    <t>①</t>
    <phoneticPr fontId="2"/>
  </si>
  <si>
    <t>経営規模（経産牛頭数）、１頭当たり年間産乳量の記入</t>
    <rPh sb="0" eb="2">
      <t>ケイエイ</t>
    </rPh>
    <rPh sb="2" eb="4">
      <t>キボ</t>
    </rPh>
    <rPh sb="5" eb="7">
      <t>ケイサン</t>
    </rPh>
    <rPh sb="7" eb="8">
      <t>ギュウ</t>
    </rPh>
    <rPh sb="8" eb="10">
      <t>トウスウ</t>
    </rPh>
    <rPh sb="13" eb="14">
      <t>トウ</t>
    </rPh>
    <rPh sb="14" eb="15">
      <t>ア</t>
    </rPh>
    <rPh sb="17" eb="19">
      <t>ネンカン</t>
    </rPh>
    <rPh sb="19" eb="20">
      <t>サン</t>
    </rPh>
    <rPh sb="20" eb="22">
      <t>ニュウリョウ</t>
    </rPh>
    <rPh sb="23" eb="25">
      <t>キニュウ</t>
    </rPh>
    <phoneticPr fontId="2"/>
  </si>
  <si>
    <t>②</t>
    <phoneticPr fontId="2"/>
  </si>
  <si>
    <t>自家育成振り向け頭数の記入</t>
    <rPh sb="0" eb="2">
      <t>ジカ</t>
    </rPh>
    <rPh sb="2" eb="4">
      <t>イクセイ</t>
    </rPh>
    <rPh sb="4" eb="5">
      <t>フ</t>
    </rPh>
    <rPh sb="6" eb="7">
      <t>ム</t>
    </rPh>
    <rPh sb="8" eb="10">
      <t>トウスウ</t>
    </rPh>
    <rPh sb="11" eb="13">
      <t>キニュウ</t>
    </rPh>
    <phoneticPr fontId="2"/>
  </si>
  <si>
    <t>③</t>
    <phoneticPr fontId="2"/>
  </si>
  <si>
    <t>自給粗飼料資材費の草地面積を記入</t>
    <rPh sb="0" eb="2">
      <t>ジキュウ</t>
    </rPh>
    <rPh sb="2" eb="5">
      <t>ソシリョウ</t>
    </rPh>
    <rPh sb="5" eb="8">
      <t>シザイヒ</t>
    </rPh>
    <rPh sb="9" eb="11">
      <t>ソウチ</t>
    </rPh>
    <rPh sb="11" eb="13">
      <t>メンセキ</t>
    </rPh>
    <rPh sb="14" eb="16">
      <t>キニュウ</t>
    </rPh>
    <phoneticPr fontId="2"/>
  </si>
  <si>
    <t>④</t>
    <phoneticPr fontId="2"/>
  </si>
  <si>
    <t>各種単価（乳単価、子牛販売単価、老廃販売単価、凍結精液料金、もと畜購入費、時給等）は変動があれば変える。</t>
    <rPh sb="0" eb="2">
      <t>カクシュ</t>
    </rPh>
    <rPh sb="2" eb="4">
      <t>タンカ</t>
    </rPh>
    <rPh sb="5" eb="6">
      <t>ニュウ</t>
    </rPh>
    <rPh sb="6" eb="8">
      <t>タンカ</t>
    </rPh>
    <rPh sb="9" eb="11">
      <t>コウシ</t>
    </rPh>
    <rPh sb="11" eb="13">
      <t>ハンバイ</t>
    </rPh>
    <rPh sb="13" eb="15">
      <t>タンカ</t>
    </rPh>
    <rPh sb="16" eb="18">
      <t>ロウハイ</t>
    </rPh>
    <rPh sb="18" eb="20">
      <t>ハンバイ</t>
    </rPh>
    <rPh sb="20" eb="22">
      <t>タンカ</t>
    </rPh>
    <rPh sb="23" eb="25">
      <t>トウケツ</t>
    </rPh>
    <rPh sb="25" eb="27">
      <t>セイエキ</t>
    </rPh>
    <rPh sb="27" eb="29">
      <t>リョウキン</t>
    </rPh>
    <rPh sb="32" eb="33">
      <t>チク</t>
    </rPh>
    <rPh sb="33" eb="35">
      <t>コウニュウ</t>
    </rPh>
    <rPh sb="35" eb="36">
      <t>ヒ</t>
    </rPh>
    <rPh sb="37" eb="39">
      <t>ジキュウ</t>
    </rPh>
    <rPh sb="39" eb="40">
      <t>トウ</t>
    </rPh>
    <rPh sb="42" eb="44">
      <t>ヘンドウ</t>
    </rPh>
    <rPh sb="48" eb="49">
      <t>カ</t>
    </rPh>
    <phoneticPr fontId="2"/>
  </si>
  <si>
    <t>２．飼料給与量の積算</t>
    <rPh sb="2" eb="4">
      <t>シリョウ</t>
    </rPh>
    <rPh sb="4" eb="7">
      <t>キュウヨリョウ</t>
    </rPh>
    <rPh sb="8" eb="10">
      <t>セキサン</t>
    </rPh>
    <phoneticPr fontId="2"/>
  </si>
  <si>
    <t>経産牛、自家育成牛、導入牛の粗飼料必要量で、各種粗飼料（自給粗飼料、ｽｰﾀﾞﾝ・・・）の供給割合を入れる。＊合計は１００％になるようにする。</t>
    <rPh sb="0" eb="2">
      <t>ケイサン</t>
    </rPh>
    <rPh sb="2" eb="3">
      <t>ギュウ</t>
    </rPh>
    <rPh sb="4" eb="6">
      <t>ジカ</t>
    </rPh>
    <rPh sb="6" eb="8">
      <t>イクセイ</t>
    </rPh>
    <rPh sb="8" eb="9">
      <t>ギュウ</t>
    </rPh>
    <rPh sb="10" eb="12">
      <t>ドウニュウ</t>
    </rPh>
    <rPh sb="12" eb="13">
      <t>ギュウ</t>
    </rPh>
    <rPh sb="14" eb="17">
      <t>ソシリョウ</t>
    </rPh>
    <rPh sb="17" eb="20">
      <t>ヒツヨウリョウ</t>
    </rPh>
    <rPh sb="22" eb="24">
      <t>カクシュ</t>
    </rPh>
    <rPh sb="24" eb="27">
      <t>ソシリョウ</t>
    </rPh>
    <rPh sb="28" eb="30">
      <t>ジキュウ</t>
    </rPh>
    <rPh sb="30" eb="33">
      <t>ソシリョウ</t>
    </rPh>
    <rPh sb="44" eb="46">
      <t>キョウキュウ</t>
    </rPh>
    <rPh sb="46" eb="48">
      <t>ワリアイ</t>
    </rPh>
    <rPh sb="49" eb="50">
      <t>イ</t>
    </rPh>
    <rPh sb="54" eb="56">
      <t>ゴウケイ</t>
    </rPh>
    <phoneticPr fontId="2"/>
  </si>
  <si>
    <t>３．飼料費の積算</t>
    <rPh sb="2" eb="4">
      <t>シリョウ</t>
    </rPh>
    <rPh sb="4" eb="5">
      <t>ヒ</t>
    </rPh>
    <rPh sb="6" eb="8">
      <t>セキサン</t>
    </rPh>
    <phoneticPr fontId="2"/>
  </si>
  <si>
    <t>①</t>
    <phoneticPr fontId="2"/>
  </si>
  <si>
    <t>できる限り最新の単価を入れる。濃厚飼料のように経産牛用でも様々な種類の飼料がある場合は、それらの平均的な単価を入れる。</t>
    <rPh sb="3" eb="4">
      <t>カギ</t>
    </rPh>
    <rPh sb="5" eb="7">
      <t>サイシン</t>
    </rPh>
    <rPh sb="8" eb="10">
      <t>タンカ</t>
    </rPh>
    <rPh sb="11" eb="12">
      <t>イ</t>
    </rPh>
    <rPh sb="15" eb="17">
      <t>ノウコウ</t>
    </rPh>
    <rPh sb="17" eb="19">
      <t>シリョウ</t>
    </rPh>
    <rPh sb="23" eb="24">
      <t>ヘ</t>
    </rPh>
    <rPh sb="24" eb="25">
      <t>サン</t>
    </rPh>
    <rPh sb="25" eb="26">
      <t>ウシ</t>
    </rPh>
    <rPh sb="26" eb="27">
      <t>ヨウ</t>
    </rPh>
    <rPh sb="29" eb="31">
      <t>サマザマ</t>
    </rPh>
    <rPh sb="32" eb="34">
      <t>シュルイ</t>
    </rPh>
    <rPh sb="35" eb="37">
      <t>シリョウ</t>
    </rPh>
    <rPh sb="40" eb="42">
      <t>バアイ</t>
    </rPh>
    <rPh sb="48" eb="50">
      <t>ヘイキン</t>
    </rPh>
    <rPh sb="50" eb="51">
      <t>テキ</t>
    </rPh>
    <rPh sb="52" eb="54">
      <t>タンカ</t>
    </rPh>
    <rPh sb="55" eb="56">
      <t>イ</t>
    </rPh>
    <phoneticPr fontId="2"/>
  </si>
  <si>
    <t>４．労働時間の目標</t>
    <rPh sb="2" eb="4">
      <t>ロウドウ</t>
    </rPh>
    <rPh sb="4" eb="6">
      <t>ジカン</t>
    </rPh>
    <rPh sb="7" eb="9">
      <t>モクヒョウ</t>
    </rPh>
    <phoneticPr fontId="2"/>
  </si>
  <si>
    <t>家族労働人数をいれ、労働時間を入れる。労働時間は2,000時間以内。</t>
    <rPh sb="0" eb="2">
      <t>カゾク</t>
    </rPh>
    <rPh sb="2" eb="4">
      <t>ロウドウ</t>
    </rPh>
    <rPh sb="4" eb="6">
      <t>ニンズウ</t>
    </rPh>
    <rPh sb="10" eb="12">
      <t>ロウドウ</t>
    </rPh>
    <rPh sb="12" eb="14">
      <t>ジカン</t>
    </rPh>
    <rPh sb="15" eb="16">
      <t>イ</t>
    </rPh>
    <rPh sb="19" eb="21">
      <t>ロウドウ</t>
    </rPh>
    <rPh sb="21" eb="23">
      <t>ジカン</t>
    </rPh>
    <rPh sb="29" eb="31">
      <t>ジカン</t>
    </rPh>
    <rPh sb="31" eb="33">
      <t>イナイ</t>
    </rPh>
    <phoneticPr fontId="2"/>
  </si>
  <si>
    <t>・作成手順（１枚）
①農業経営の状況（１枚）
②飼料給与量の積算：現状（１枚）
➂飼料費の積算：現状（１枚）
④労働時間の現状（１枚）
①農業経営の目標（１枚）
②飼料給与量の積算：目標（１枚）
➂飼料費の積算：目標（１枚）
④労働時間の目標（１枚）</t>
    <rPh sb="1" eb="3">
      <t>サクセイ</t>
    </rPh>
    <rPh sb="3" eb="5">
      <t>テジュン</t>
    </rPh>
    <rPh sb="7" eb="8">
      <t>マイ</t>
    </rPh>
    <rPh sb="12" eb="14">
      <t>ノウギョウ</t>
    </rPh>
    <rPh sb="14" eb="16">
      <t>ケイエイ</t>
    </rPh>
    <rPh sb="17" eb="19">
      <t>ジョウキョウ</t>
    </rPh>
    <rPh sb="21" eb="22">
      <t>マイ</t>
    </rPh>
    <rPh sb="25" eb="27">
      <t>シリョウ</t>
    </rPh>
    <rPh sb="27" eb="29">
      <t>キュウヨ</t>
    </rPh>
    <rPh sb="29" eb="30">
      <t>リョウ</t>
    </rPh>
    <rPh sb="31" eb="33">
      <t>セキサン</t>
    </rPh>
    <rPh sb="34" eb="36">
      <t>ゲンジョウ</t>
    </rPh>
    <rPh sb="38" eb="39">
      <t>マイ</t>
    </rPh>
    <rPh sb="42" eb="44">
      <t>シリョウ</t>
    </rPh>
    <rPh sb="44" eb="45">
      <t>ヒ</t>
    </rPh>
    <rPh sb="46" eb="48">
      <t>セキサン</t>
    </rPh>
    <rPh sb="49" eb="51">
      <t>ゲンジョウ</t>
    </rPh>
    <rPh sb="53" eb="54">
      <t>マイ</t>
    </rPh>
    <rPh sb="57" eb="59">
      <t>ロウドウ</t>
    </rPh>
    <rPh sb="59" eb="61">
      <t>ジカン</t>
    </rPh>
    <rPh sb="62" eb="64">
      <t>ゲンジョウ</t>
    </rPh>
    <rPh sb="66" eb="67">
      <t>マイ</t>
    </rPh>
    <rPh sb="76" eb="78">
      <t>モクヒョウ</t>
    </rPh>
    <rPh sb="93" eb="95">
      <t>モクヒョウ</t>
    </rPh>
    <rPh sb="108" eb="110">
      <t>モクヒョウ</t>
    </rPh>
    <rPh sb="121" eb="123">
      <t>モクヒョウ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</si>
</sst>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7" formatCode="#,##0_);[Red]\(#,##0\)"/>
    <numFmt numFmtId="178" formatCode="0_);[Red]\(0\)"/>
    <numFmt numFmtId="179" formatCode="0_ "/>
    <numFmt numFmtId="180" formatCode="#,##0.0_ ;[Red]\-#,##0.0\ "/>
    <numFmt numFmtId="181" formatCode="#,##0_ "/>
    <numFmt numFmtId="182" formatCode="#,##0_ ;[Red]\-#,##0\ "/>
    <numFmt numFmtId="183" formatCode="#,##0.0;[Red]\-#,##0.0"/>
    <numFmt numFmtId="184" formatCode="0.0%"/>
    <numFmt numFmtId="185" formatCode="0.00_ "/>
    <numFmt numFmtId="186" formatCode="#,##0.0_ "/>
    <numFmt numFmtId="187" formatCode="#,##0.00_ "/>
    <numFmt numFmtId="188" formatCode="#,##0.0_);[Red]\(#,##0.0\)"/>
    <numFmt numFmtId="189" formatCode="0.0_ "/>
    <numFmt numFmtId="190" formatCode="0.0"/>
  </numFmts>
  <fonts count="26" x14ac:knownFonts="1">
    <font>
      <sz val="10"/>
      <color rgb="FF000000"/>
      <name val="Times New Roman"/>
      <charset val="204"/>
    </font>
    <font>
      <sz val="12"/>
      <color rgb="FF000000"/>
      <name val="ＭＳ 明朝"/>
      <family val="1"/>
      <charset val="128"/>
    </font>
    <font>
      <sz val="6"/>
      <name val="ＭＳ Ｐゴシック"/>
      <family val="3"/>
      <charset val="128"/>
    </font>
    <font>
      <sz val="12"/>
      <name val="ＭＳ 明朝"/>
      <family val="1"/>
      <charset val="128"/>
    </font>
    <font>
      <sz val="14"/>
      <name val="ＭＳ 明朝"/>
      <family val="1"/>
      <charset val="128"/>
    </font>
    <font>
      <sz val="10"/>
      <color rgb="FF000000"/>
      <name val="ＭＳ 明朝"/>
      <family val="1"/>
      <charset val="128"/>
    </font>
    <font>
      <sz val="10"/>
      <name val="ＭＳ 明朝"/>
      <family val="1"/>
      <charset val="128"/>
    </font>
    <font>
      <sz val="9"/>
      <color rgb="FF000000"/>
      <name val="ＭＳ 明朝"/>
      <family val="1"/>
      <charset val="128"/>
    </font>
    <font>
      <sz val="12"/>
      <color theme="1"/>
      <name val="ＭＳ 明朝"/>
      <family val="1"/>
      <charset val="128"/>
    </font>
    <font>
      <sz val="9"/>
      <name val="ＭＳ 明朝"/>
      <family val="1"/>
      <charset val="128"/>
    </font>
    <font>
      <sz val="6"/>
      <name val="ＭＳ 明朝"/>
      <family val="1"/>
      <charset val="128"/>
    </font>
    <font>
      <sz val="8"/>
      <name val="ＭＳ 明朝"/>
      <family val="1"/>
      <charset val="128"/>
    </font>
    <font>
      <sz val="11"/>
      <name val="ＭＳ Ｐゴシック"/>
      <family val="3"/>
      <charset val="128"/>
    </font>
    <font>
      <b/>
      <sz val="20"/>
      <color theme="1"/>
      <name val="游ゴシック"/>
      <family val="3"/>
      <charset val="128"/>
      <scheme val="minor"/>
    </font>
    <font>
      <sz val="14"/>
      <color theme="1"/>
      <name val="游ゴシック"/>
      <family val="3"/>
      <charset val="128"/>
      <scheme val="minor"/>
    </font>
    <font>
      <b/>
      <sz val="12"/>
      <name val="ＭＳ Ｐゴシック"/>
      <family val="3"/>
      <charset val="128"/>
    </font>
    <font>
      <sz val="10"/>
      <name val="ＭＳ Ｐゴシック"/>
      <family val="3"/>
      <charset val="128"/>
    </font>
    <font>
      <b/>
      <sz val="11"/>
      <name val="ＭＳ Ｐゴシック"/>
      <family val="3"/>
      <charset val="128"/>
    </font>
    <font>
      <sz val="10"/>
      <color rgb="FF000000"/>
      <name val="ＭＳ Ｐゴシック"/>
      <family val="3"/>
      <charset val="128"/>
    </font>
    <font>
      <sz val="12"/>
      <color rgb="FF000000"/>
      <name val="ＭＳ Ｐゴシック"/>
      <family val="3"/>
      <charset val="128"/>
    </font>
    <font>
      <sz val="12"/>
      <color theme="1"/>
      <name val="游ゴシック"/>
      <family val="3"/>
      <charset val="128"/>
      <scheme val="minor"/>
    </font>
    <font>
      <sz val="11"/>
      <color theme="1"/>
      <name val="游ゴシック"/>
      <family val="3"/>
      <charset val="128"/>
      <scheme val="minor"/>
    </font>
    <font>
      <b/>
      <sz val="14"/>
      <name val="ＭＳ Ｐゴシック"/>
      <family val="3"/>
      <charset val="128"/>
    </font>
    <font>
      <b/>
      <sz val="9"/>
      <name val="ＭＳ Ｐゴシック"/>
      <family val="3"/>
      <charset val="128"/>
    </font>
    <font>
      <b/>
      <sz val="18"/>
      <name val="ＭＳ Ｐゴシック"/>
      <family val="3"/>
      <charset val="128"/>
    </font>
    <font>
      <sz val="20"/>
      <name val="ＭＳ Ｐゴシック"/>
      <family val="3"/>
      <charset val="128"/>
    </font>
  </fonts>
  <fills count="7">
    <fill>
      <patternFill patternType="none"/>
    </fill>
    <fill>
      <patternFill patternType="gray125"/>
    </fill>
    <fill>
      <patternFill patternType="solid">
        <fgColor theme="0" tint="-0.249977111117893"/>
        <bgColor indexed="64"/>
      </patternFill>
    </fill>
    <fill>
      <patternFill patternType="solid">
        <fgColor indexed="13"/>
        <bgColor indexed="64"/>
      </patternFill>
    </fill>
    <fill>
      <patternFill patternType="solid">
        <fgColor indexed="29"/>
        <bgColor indexed="64"/>
      </patternFill>
    </fill>
    <fill>
      <patternFill patternType="solid">
        <fgColor indexed="34"/>
        <bgColor indexed="64"/>
      </patternFill>
    </fill>
    <fill>
      <patternFill patternType="solid">
        <fgColor indexed="33"/>
        <bgColor indexed="64"/>
      </patternFill>
    </fill>
  </fills>
  <borders count="18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rgb="FF000000"/>
      </right>
      <top style="thin">
        <color indexed="64"/>
      </top>
      <bottom/>
      <diagonal/>
    </border>
    <border>
      <left style="thin">
        <color rgb="FF000000"/>
      </left>
      <right/>
      <top style="thin">
        <color indexed="64"/>
      </top>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top style="thin">
        <color indexed="64"/>
      </top>
      <bottom style="thin">
        <color rgb="FF000000"/>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style="medium">
        <color indexed="64"/>
      </left>
      <right/>
      <top/>
      <bottom style="thin">
        <color rgb="FF000000"/>
      </bottom>
      <diagonal/>
    </border>
    <border>
      <left/>
      <right/>
      <top/>
      <bottom style="thin">
        <color rgb="FF000000"/>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indexed="64"/>
      </left>
      <right/>
      <top style="thin">
        <color rgb="FF000000"/>
      </top>
      <bottom style="thin">
        <color indexed="64"/>
      </bottom>
      <diagonal/>
    </border>
    <border>
      <left/>
      <right/>
      <top style="thin">
        <color rgb="FF000000"/>
      </top>
      <bottom style="thin">
        <color indexed="64"/>
      </bottom>
      <diagonal/>
    </border>
    <border>
      <left style="thin">
        <color rgb="FF000000"/>
      </left>
      <right/>
      <top/>
      <bottom style="thin">
        <color indexed="64"/>
      </bottom>
      <diagonal/>
    </border>
    <border>
      <left style="thin">
        <color rgb="FF000000"/>
      </left>
      <right/>
      <top style="thin">
        <color rgb="FF000000"/>
      </top>
      <bottom style="thin">
        <color indexed="64"/>
      </bottom>
      <diagonal/>
    </border>
    <border>
      <left/>
      <right style="medium">
        <color indexed="64"/>
      </right>
      <top style="thin">
        <color rgb="FF000000"/>
      </top>
      <bottom style="thin">
        <color indexed="64"/>
      </bottom>
      <diagonal/>
    </border>
    <border>
      <left/>
      <right style="thin">
        <color indexed="64"/>
      </right>
      <top style="thin">
        <color rgb="FF000000"/>
      </top>
      <bottom style="thin">
        <color indexed="64"/>
      </bottom>
      <diagonal/>
    </border>
    <border>
      <left/>
      <right style="thin">
        <color indexed="64"/>
      </right>
      <top/>
      <bottom style="thin">
        <color rgb="FF000000"/>
      </bottom>
      <diagonal/>
    </border>
    <border>
      <left/>
      <right style="medium">
        <color indexed="64"/>
      </right>
      <top/>
      <bottom style="thin">
        <color rgb="FF000000"/>
      </bottom>
      <diagonal/>
    </border>
    <border>
      <left style="thin">
        <color rgb="FF000000"/>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style="thin">
        <color indexed="64"/>
      </left>
      <right/>
      <top/>
      <bottom style="thin">
        <color rgb="FF000000"/>
      </bottom>
      <diagonal/>
    </border>
    <border>
      <left style="thin">
        <color indexed="64"/>
      </left>
      <right/>
      <top style="thin">
        <color indexed="64"/>
      </top>
      <bottom style="thin">
        <color rgb="FF000000"/>
      </bottom>
      <diagonal/>
    </border>
    <border>
      <left/>
      <right style="hair">
        <color indexed="64"/>
      </right>
      <top style="thin">
        <color indexed="64"/>
      </top>
      <bottom style="thin">
        <color rgb="FF000000"/>
      </bottom>
      <diagonal/>
    </border>
    <border>
      <left/>
      <right style="medium">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indexed="64"/>
      </top>
      <bottom style="thin">
        <color rgb="FF000000"/>
      </bottom>
      <diagonal/>
    </border>
    <border>
      <left/>
      <right style="hair">
        <color indexed="64"/>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top style="thin">
        <color rgb="FF000000"/>
      </top>
      <bottom/>
      <diagonal/>
    </border>
    <border>
      <left/>
      <right style="thin">
        <color rgb="FF000000"/>
      </right>
      <top style="thin">
        <color rgb="FF000000"/>
      </top>
      <bottom/>
      <diagonal/>
    </border>
    <border>
      <left/>
      <right style="thin">
        <color rgb="FF000000"/>
      </right>
      <top/>
      <bottom style="thin">
        <color indexed="64"/>
      </bottom>
      <diagonal/>
    </border>
    <border>
      <left style="thin">
        <color indexed="64"/>
      </left>
      <right style="thin">
        <color indexed="64"/>
      </right>
      <top style="thin">
        <color rgb="FF000000"/>
      </top>
      <bottom style="thin">
        <color indexed="64"/>
      </bottom>
      <diagonal/>
    </border>
    <border>
      <left/>
      <right style="thin">
        <color indexed="64"/>
      </right>
      <top style="thin">
        <color rgb="FF000000"/>
      </top>
      <bottom/>
      <diagonal/>
    </border>
    <border>
      <left style="thin">
        <color indexed="64"/>
      </left>
      <right/>
      <top style="thin">
        <color rgb="FF000000"/>
      </top>
      <bottom/>
      <diagonal/>
    </border>
    <border>
      <left/>
      <right style="medium">
        <color indexed="64"/>
      </right>
      <top style="thin">
        <color rgb="FF000000"/>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right style="hair">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thin">
        <color rgb="FF000000"/>
      </left>
      <right/>
      <top/>
      <bottom/>
      <diagonal/>
    </border>
    <border>
      <left style="thin">
        <color indexed="64"/>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double">
        <color indexed="64"/>
      </bottom>
      <diagonal/>
    </border>
    <border>
      <left style="thin">
        <color indexed="64"/>
      </left>
      <right/>
      <top style="medium">
        <color indexed="64"/>
      </top>
      <bottom/>
      <diagonal/>
    </border>
    <border>
      <left/>
      <right style="double">
        <color indexed="64"/>
      </right>
      <top/>
      <bottom style="thin">
        <color indexed="64"/>
      </bottom>
      <diagonal/>
    </border>
    <border>
      <left style="medium">
        <color indexed="64"/>
      </left>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dotted">
        <color indexed="64"/>
      </top>
      <bottom style="dotted">
        <color indexed="64"/>
      </bottom>
      <diagonal/>
    </border>
    <border>
      <left/>
      <right style="thin">
        <color indexed="64"/>
      </right>
      <top style="medium">
        <color indexed="64"/>
      </top>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double">
        <color indexed="64"/>
      </right>
      <top style="thin">
        <color indexed="64"/>
      </top>
      <bottom/>
      <diagonal/>
    </border>
    <border>
      <left style="double">
        <color indexed="64"/>
      </left>
      <right/>
      <top style="double">
        <color indexed="64"/>
      </top>
      <bottom/>
      <diagonal/>
    </border>
    <border>
      <left/>
      <right style="thin">
        <color indexed="64"/>
      </right>
      <top style="double">
        <color indexed="64"/>
      </top>
      <bottom/>
      <diagonal/>
    </border>
    <border>
      <left style="double">
        <color indexed="64"/>
      </left>
      <right/>
      <top style="double">
        <color indexed="64"/>
      </top>
      <bottom style="double">
        <color indexed="64"/>
      </bottom>
      <diagonal/>
    </border>
    <border>
      <left style="thin">
        <color indexed="64"/>
      </left>
      <right/>
      <top/>
      <bottom style="double">
        <color indexed="64"/>
      </bottom>
      <diagonal/>
    </border>
    <border>
      <left style="medium">
        <color indexed="64"/>
      </left>
      <right style="medium">
        <color indexed="64"/>
      </right>
      <top/>
      <bottom style="medium">
        <color indexed="64"/>
      </bottom>
      <diagonal/>
    </border>
    <border>
      <left/>
      <right style="medium">
        <color indexed="64"/>
      </right>
      <top/>
      <bottom style="dotted">
        <color indexed="64"/>
      </bottom>
      <diagonal/>
    </border>
    <border>
      <left style="thin">
        <color indexed="64"/>
      </left>
      <right style="thin">
        <color indexed="64"/>
      </right>
      <top style="dotted">
        <color indexed="64"/>
      </top>
      <bottom/>
      <diagonal/>
    </border>
    <border>
      <left/>
      <right style="medium">
        <color indexed="64"/>
      </right>
      <top style="dotted">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thin">
        <color indexed="64"/>
      </left>
      <right/>
      <top/>
      <bottom style="dotted">
        <color indexed="64"/>
      </bottom>
      <diagonal/>
    </border>
    <border>
      <left/>
      <right/>
      <top/>
      <bottom style="dotted">
        <color indexed="64"/>
      </bottom>
      <diagonal/>
    </border>
    <border>
      <left/>
      <right style="double">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double">
        <color indexed="64"/>
      </right>
      <top/>
      <bottom/>
      <diagonal/>
    </border>
    <border>
      <left style="double">
        <color indexed="64"/>
      </left>
      <right/>
      <top/>
      <bottom style="thick">
        <color indexed="64"/>
      </bottom>
      <diagonal/>
    </border>
    <border>
      <left/>
      <right style="thin">
        <color indexed="64"/>
      </right>
      <top/>
      <bottom style="thick">
        <color indexed="64"/>
      </bottom>
      <diagonal/>
    </border>
    <border>
      <left style="thin">
        <color indexed="64"/>
      </left>
      <right/>
      <top style="thin">
        <color indexed="64"/>
      </top>
      <bottom style="thick">
        <color indexed="64"/>
      </bottom>
      <diagonal/>
    </border>
    <border>
      <left style="double">
        <color indexed="64"/>
      </left>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right/>
      <top style="thick">
        <color indexed="64"/>
      </top>
      <bottom/>
      <diagonal/>
    </border>
    <border>
      <left/>
      <right style="double">
        <color indexed="64"/>
      </right>
      <top style="thick">
        <color indexed="64"/>
      </top>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double">
        <color indexed="64"/>
      </right>
      <top style="dotted">
        <color indexed="64"/>
      </top>
      <bottom style="dotted">
        <color indexed="64"/>
      </bottom>
      <diagonal/>
    </border>
    <border>
      <left/>
      <right style="double">
        <color indexed="64"/>
      </right>
      <top/>
      <bottom style="medium">
        <color indexed="64"/>
      </bottom>
      <diagonal/>
    </border>
    <border>
      <left/>
      <right style="double">
        <color indexed="64"/>
      </right>
      <top style="medium">
        <color indexed="64"/>
      </top>
      <bottom style="medium">
        <color indexed="64"/>
      </bottom>
      <diagonal/>
    </border>
    <border>
      <left style="double">
        <color indexed="64"/>
      </left>
      <right/>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style="thin">
        <color indexed="64"/>
      </right>
      <top style="dotted">
        <color indexed="64"/>
      </top>
      <bottom/>
      <diagonal/>
    </border>
    <border>
      <left/>
      <right style="double">
        <color indexed="64"/>
      </right>
      <top style="dotted">
        <color indexed="64"/>
      </top>
      <bottom/>
      <diagonal/>
    </border>
    <border>
      <left/>
      <right style="double">
        <color indexed="64"/>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right style="double">
        <color indexed="64"/>
      </right>
      <top style="medium">
        <color indexed="64"/>
      </top>
      <bottom style="dotted">
        <color indexed="64"/>
      </bottom>
      <diagonal/>
    </border>
    <border>
      <left style="double">
        <color indexed="64"/>
      </left>
      <right/>
      <top style="medium">
        <color indexed="64"/>
      </top>
      <bottom style="medium">
        <color indexed="64"/>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right style="double">
        <color indexed="64"/>
      </right>
      <top/>
      <bottom style="double">
        <color indexed="64"/>
      </bottom>
      <diagonal/>
    </border>
    <border>
      <left style="medium">
        <color indexed="64"/>
      </left>
      <right/>
      <top/>
      <bottom style="dotted">
        <color indexed="64"/>
      </bottom>
      <diagonal/>
    </border>
    <border>
      <left style="medium">
        <color indexed="64"/>
      </left>
      <right/>
      <top style="dotted">
        <color indexed="64"/>
      </top>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uble">
        <color indexed="64"/>
      </left>
      <right/>
      <top/>
      <bottom style="double">
        <color indexed="64"/>
      </bottom>
      <diagonal/>
    </border>
  </borders>
  <cellStyleXfs count="6">
    <xf numFmtId="0" fontId="0" fillId="0" borderId="0"/>
    <xf numFmtId="0" fontId="12" fillId="0" borderId="0"/>
    <xf numFmtId="38" fontId="12" fillId="0" borderId="0" applyFont="0" applyFill="0" applyBorder="0" applyAlignment="0" applyProtection="0"/>
    <xf numFmtId="0" fontId="12" fillId="0" borderId="0">
      <alignment vertical="center"/>
    </xf>
    <xf numFmtId="0" fontId="12" fillId="0" borderId="0">
      <alignment vertical="center"/>
    </xf>
    <xf numFmtId="38" fontId="12" fillId="0" borderId="0" applyFont="0" applyFill="0" applyBorder="0" applyAlignment="0" applyProtection="0">
      <alignment vertical="center"/>
    </xf>
  </cellStyleXfs>
  <cellXfs count="831">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right" vertical="center"/>
    </xf>
    <xf numFmtId="0" fontId="1" fillId="0" borderId="1" xfId="0" applyFont="1" applyFill="1" applyBorder="1" applyAlignment="1">
      <alignment vertical="center" wrapText="1"/>
    </xf>
    <xf numFmtId="0" fontId="1" fillId="0" borderId="0" xfId="0" applyFont="1" applyFill="1" applyBorder="1" applyAlignment="1">
      <alignment vertical="center" wrapText="1"/>
    </xf>
    <xf numFmtId="0" fontId="3" fillId="0" borderId="0" xfId="0" applyFont="1" applyFill="1" applyBorder="1" applyAlignment="1">
      <alignment vertical="center"/>
    </xf>
    <xf numFmtId="0" fontId="3" fillId="0" borderId="31" xfId="0" applyFont="1" applyFill="1" applyBorder="1" applyAlignment="1">
      <alignment vertical="center" shrinkToFit="1"/>
    </xf>
    <xf numFmtId="0" fontId="3" fillId="0" borderId="32" xfId="0" applyFont="1" applyFill="1" applyBorder="1" applyAlignment="1">
      <alignment vertical="center" shrinkToFit="1"/>
    </xf>
    <xf numFmtId="0" fontId="3" fillId="0" borderId="37" xfId="0" applyFont="1" applyFill="1" applyBorder="1" applyAlignment="1">
      <alignment vertical="center" shrinkToFit="1"/>
    </xf>
    <xf numFmtId="0" fontId="1" fillId="0" borderId="18" xfId="0" applyFont="1" applyFill="1" applyBorder="1" applyAlignment="1">
      <alignment horizontal="left" vertical="center"/>
    </xf>
    <xf numFmtId="0" fontId="1" fillId="0" borderId="41" xfId="0" applyFont="1" applyFill="1" applyBorder="1" applyAlignment="1">
      <alignment horizontal="left" vertical="center"/>
    </xf>
    <xf numFmtId="0" fontId="3" fillId="0" borderId="0" xfId="0" applyFont="1" applyFill="1" applyBorder="1" applyAlignment="1">
      <alignment vertical="center" shrinkToFit="1"/>
    </xf>
    <xf numFmtId="0" fontId="1" fillId="0" borderId="12" xfId="0" applyFont="1" applyFill="1" applyBorder="1" applyAlignment="1">
      <alignment vertical="center" wrapText="1"/>
    </xf>
    <xf numFmtId="0" fontId="1" fillId="0" borderId="13" xfId="0" applyFont="1" applyFill="1" applyBorder="1" applyAlignment="1">
      <alignment vertical="center" wrapText="1"/>
    </xf>
    <xf numFmtId="0" fontId="1" fillId="0" borderId="59" xfId="0" applyFont="1" applyFill="1" applyBorder="1" applyAlignment="1">
      <alignment vertical="center" wrapText="1"/>
    </xf>
    <xf numFmtId="0" fontId="1" fillId="0" borderId="60" xfId="0" applyFont="1" applyFill="1" applyBorder="1" applyAlignment="1">
      <alignment vertical="center" wrapText="1"/>
    </xf>
    <xf numFmtId="0" fontId="1" fillId="0" borderId="61" xfId="0" applyFont="1" applyFill="1" applyBorder="1" applyAlignment="1">
      <alignment vertical="center" wrapText="1"/>
    </xf>
    <xf numFmtId="0" fontId="1" fillId="0" borderId="14" xfId="0" applyFont="1" applyFill="1" applyBorder="1" applyAlignment="1">
      <alignment vertical="center" wrapText="1"/>
    </xf>
    <xf numFmtId="0" fontId="1" fillId="0" borderId="62" xfId="0" applyFont="1" applyFill="1" applyBorder="1" applyAlignment="1">
      <alignment vertical="center" wrapText="1"/>
    </xf>
    <xf numFmtId="0" fontId="1" fillId="0" borderId="63" xfId="0" applyFont="1" applyFill="1" applyBorder="1" applyAlignment="1">
      <alignment vertical="center" wrapText="1"/>
    </xf>
    <xf numFmtId="0" fontId="1" fillId="0" borderId="64" xfId="0" applyFont="1" applyFill="1" applyBorder="1" applyAlignment="1">
      <alignment vertical="center" wrapText="1"/>
    </xf>
    <xf numFmtId="0" fontId="1" fillId="0" borderId="53" xfId="0" applyFont="1" applyFill="1" applyBorder="1" applyAlignment="1">
      <alignment vertical="center" wrapText="1"/>
    </xf>
    <xf numFmtId="0" fontId="1" fillId="0" borderId="54" xfId="0" applyFont="1" applyFill="1" applyBorder="1" applyAlignment="1">
      <alignment vertical="center" wrapText="1"/>
    </xf>
    <xf numFmtId="0" fontId="1" fillId="0" borderId="58" xfId="0" applyFont="1" applyFill="1" applyBorder="1" applyAlignment="1">
      <alignment vertical="center" wrapText="1"/>
    </xf>
    <xf numFmtId="0" fontId="1" fillId="0" borderId="65" xfId="0" applyFont="1" applyFill="1" applyBorder="1" applyAlignment="1">
      <alignment vertical="center" wrapText="1"/>
    </xf>
    <xf numFmtId="0" fontId="1" fillId="0" borderId="66" xfId="0" applyFont="1" applyFill="1" applyBorder="1" applyAlignment="1">
      <alignment vertical="center" wrapText="1"/>
    </xf>
    <xf numFmtId="0" fontId="1" fillId="0" borderId="18" xfId="0" applyFont="1" applyFill="1" applyBorder="1" applyAlignment="1">
      <alignment vertical="center" wrapText="1"/>
    </xf>
    <xf numFmtId="0" fontId="1" fillId="0" borderId="35" xfId="0" applyFont="1" applyFill="1" applyBorder="1" applyAlignment="1">
      <alignment vertical="center" wrapText="1"/>
    </xf>
    <xf numFmtId="0" fontId="1" fillId="0" borderId="67" xfId="0" applyFont="1" applyFill="1" applyBorder="1" applyAlignment="1">
      <alignment vertical="center" wrapText="1"/>
    </xf>
    <xf numFmtId="0" fontId="1" fillId="0" borderId="68" xfId="0" applyFont="1" applyFill="1" applyBorder="1" applyAlignment="1">
      <alignment vertical="center" wrapText="1"/>
    </xf>
    <xf numFmtId="0" fontId="1" fillId="0" borderId="36" xfId="0" applyFont="1" applyFill="1" applyBorder="1" applyAlignment="1">
      <alignment vertical="center" wrapText="1"/>
    </xf>
    <xf numFmtId="0" fontId="1" fillId="0" borderId="19" xfId="0" applyFont="1" applyFill="1" applyBorder="1" applyAlignment="1">
      <alignment vertical="center" wrapText="1"/>
    </xf>
    <xf numFmtId="0" fontId="1" fillId="0" borderId="20" xfId="0" applyFont="1" applyFill="1" applyBorder="1" applyAlignment="1">
      <alignment vertical="center" wrapText="1"/>
    </xf>
    <xf numFmtId="0" fontId="1" fillId="0" borderId="27" xfId="0" applyFont="1" applyFill="1" applyBorder="1" applyAlignment="1">
      <alignment vertical="center" wrapText="1"/>
    </xf>
    <xf numFmtId="0" fontId="1" fillId="0" borderId="27" xfId="0" applyFont="1" applyFill="1" applyBorder="1" applyAlignment="1">
      <alignment horizontal="right" vertical="center"/>
    </xf>
    <xf numFmtId="0" fontId="1" fillId="0" borderId="35" xfId="0" applyFont="1" applyFill="1" applyBorder="1" applyAlignment="1">
      <alignment horizontal="right" vertical="center"/>
    </xf>
    <xf numFmtId="0" fontId="1" fillId="0" borderId="58" xfId="0" applyFont="1" applyFill="1" applyBorder="1" applyAlignment="1">
      <alignment horizontal="center" vertical="center" wrapText="1"/>
    </xf>
    <xf numFmtId="0" fontId="1" fillId="0" borderId="54" xfId="0" applyFont="1" applyFill="1" applyBorder="1" applyAlignment="1">
      <alignment horizontal="center" vertical="center" wrapText="1"/>
    </xf>
    <xf numFmtId="0" fontId="1" fillId="0" borderId="78" xfId="0" applyFont="1" applyFill="1" applyBorder="1" applyAlignment="1">
      <alignment horizontal="center" vertical="center" wrapText="1"/>
    </xf>
    <xf numFmtId="0" fontId="1" fillId="0" borderId="79" xfId="0" applyFont="1" applyFill="1" applyBorder="1" applyAlignment="1">
      <alignment vertical="center" wrapText="1"/>
    </xf>
    <xf numFmtId="0" fontId="1" fillId="0" borderId="80" xfId="0" applyFont="1" applyFill="1" applyBorder="1" applyAlignment="1">
      <alignment vertical="center" wrapText="1"/>
    </xf>
    <xf numFmtId="0" fontId="1" fillId="0" borderId="81" xfId="0" applyFont="1" applyFill="1" applyBorder="1" applyAlignment="1">
      <alignment vertical="center" wrapText="1"/>
    </xf>
    <xf numFmtId="0" fontId="1" fillId="0" borderId="82" xfId="0" applyFont="1" applyFill="1" applyBorder="1" applyAlignment="1">
      <alignment vertical="center" wrapText="1"/>
    </xf>
    <xf numFmtId="0" fontId="1" fillId="0" borderId="83" xfId="0" applyFont="1" applyFill="1" applyBorder="1" applyAlignment="1">
      <alignment vertical="center" wrapText="1"/>
    </xf>
    <xf numFmtId="0" fontId="1" fillId="0" borderId="44" xfId="0" applyFont="1" applyFill="1" applyBorder="1" applyAlignment="1">
      <alignment vertical="center" wrapText="1"/>
    </xf>
    <xf numFmtId="0" fontId="1" fillId="0" borderId="45" xfId="0" applyFont="1" applyFill="1" applyBorder="1" applyAlignment="1">
      <alignment vertical="center" wrapText="1"/>
    </xf>
    <xf numFmtId="0" fontId="1" fillId="0" borderId="75" xfId="0" applyFont="1" applyFill="1" applyBorder="1" applyAlignment="1">
      <alignment vertical="center" wrapText="1"/>
    </xf>
    <xf numFmtId="0" fontId="1" fillId="0" borderId="84" xfId="0" applyFont="1" applyFill="1" applyBorder="1" applyAlignment="1">
      <alignment vertical="center" wrapText="1"/>
    </xf>
    <xf numFmtId="0" fontId="1" fillId="0" borderId="85" xfId="0" applyFont="1" applyFill="1" applyBorder="1" applyAlignment="1">
      <alignment horizontal="center" vertical="center" wrapText="1"/>
    </xf>
    <xf numFmtId="0" fontId="1" fillId="0" borderId="80" xfId="0" applyFont="1" applyFill="1" applyBorder="1" applyAlignment="1">
      <alignment horizontal="center" vertical="center" wrapText="1"/>
    </xf>
    <xf numFmtId="0" fontId="1" fillId="0" borderId="62" xfId="0" applyFont="1" applyFill="1" applyBorder="1" applyAlignment="1">
      <alignment horizontal="center" vertical="center" wrapText="1"/>
    </xf>
    <xf numFmtId="0" fontId="1" fillId="0" borderId="60" xfId="0" applyFont="1" applyFill="1" applyBorder="1" applyAlignment="1">
      <alignment horizontal="center" vertical="center" wrapText="1"/>
    </xf>
    <xf numFmtId="0" fontId="1" fillId="0" borderId="89"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1" fillId="0" borderId="37" xfId="0" applyFont="1" applyFill="1" applyBorder="1" applyAlignment="1">
      <alignment horizontal="center" vertical="center" wrapText="1"/>
    </xf>
    <xf numFmtId="0" fontId="1" fillId="0" borderId="52" xfId="0" applyFont="1" applyFill="1" applyBorder="1" applyAlignment="1">
      <alignment vertical="center" wrapText="1"/>
    </xf>
    <xf numFmtId="0" fontId="1" fillId="0" borderId="90" xfId="0" applyFont="1" applyFill="1" applyBorder="1" applyAlignment="1">
      <alignment vertical="center" wrapText="1"/>
    </xf>
    <xf numFmtId="0" fontId="1" fillId="0" borderId="91" xfId="0" applyFont="1" applyFill="1" applyBorder="1" applyAlignment="1">
      <alignment vertical="center" wrapText="1"/>
    </xf>
    <xf numFmtId="0" fontId="1" fillId="0" borderId="92" xfId="0" applyFont="1" applyFill="1" applyBorder="1" applyAlignment="1">
      <alignment vertical="center" wrapText="1"/>
    </xf>
    <xf numFmtId="0" fontId="1" fillId="0" borderId="15" xfId="0" applyFont="1" applyFill="1" applyBorder="1" applyAlignment="1">
      <alignment vertical="center" wrapText="1"/>
    </xf>
    <xf numFmtId="0" fontId="1" fillId="0" borderId="30" xfId="0" applyFont="1" applyFill="1" applyBorder="1" applyAlignment="1">
      <alignment vertical="center" wrapText="1"/>
    </xf>
    <xf numFmtId="0" fontId="3" fillId="0" borderId="40" xfId="0" applyFont="1" applyFill="1" applyBorder="1" applyAlignment="1">
      <alignment vertical="center" wrapText="1"/>
    </xf>
    <xf numFmtId="0" fontId="3" fillId="0" borderId="20" xfId="0" applyFont="1" applyFill="1" applyBorder="1" applyAlignment="1">
      <alignment vertical="center" wrapText="1"/>
    </xf>
    <xf numFmtId="0" fontId="3" fillId="0" borderId="21" xfId="0" applyFont="1" applyFill="1" applyBorder="1" applyAlignment="1">
      <alignment vertical="center" wrapText="1"/>
    </xf>
    <xf numFmtId="0" fontId="3" fillId="0" borderId="69" xfId="0" applyFont="1" applyFill="1" applyBorder="1" applyAlignment="1">
      <alignment vertical="center" wrapText="1"/>
    </xf>
    <xf numFmtId="0" fontId="1" fillId="0" borderId="96" xfId="0" applyFont="1" applyFill="1" applyBorder="1" applyAlignment="1">
      <alignment vertical="center" wrapText="1"/>
    </xf>
    <xf numFmtId="0" fontId="1" fillId="0" borderId="97" xfId="0" applyFont="1" applyFill="1" applyBorder="1" applyAlignment="1">
      <alignment vertical="center" wrapText="1"/>
    </xf>
    <xf numFmtId="0" fontId="1" fillId="0" borderId="94" xfId="0" applyFont="1" applyFill="1" applyBorder="1" applyAlignment="1">
      <alignment vertical="center" wrapText="1"/>
    </xf>
    <xf numFmtId="0" fontId="1" fillId="0" borderId="95" xfId="0" applyFont="1" applyFill="1" applyBorder="1" applyAlignment="1">
      <alignment vertical="center" wrapText="1"/>
    </xf>
    <xf numFmtId="0" fontId="1" fillId="0" borderId="98" xfId="0" applyFont="1" applyFill="1" applyBorder="1" applyAlignment="1">
      <alignment vertical="center" wrapText="1"/>
    </xf>
    <xf numFmtId="0" fontId="1" fillId="0" borderId="31" xfId="0" applyFont="1" applyFill="1" applyBorder="1" applyAlignment="1">
      <alignment vertical="center"/>
    </xf>
    <xf numFmtId="0" fontId="1" fillId="0" borderId="32" xfId="0" applyFont="1" applyFill="1" applyBorder="1" applyAlignment="1">
      <alignment vertical="center"/>
    </xf>
    <xf numFmtId="0" fontId="1" fillId="0" borderId="33" xfId="0" applyFont="1" applyFill="1" applyBorder="1" applyAlignment="1">
      <alignment vertical="center"/>
    </xf>
    <xf numFmtId="0" fontId="1" fillId="0" borderId="11" xfId="0" applyFont="1" applyFill="1" applyBorder="1" applyAlignment="1">
      <alignment vertical="center"/>
    </xf>
    <xf numFmtId="0" fontId="1" fillId="0" borderId="0" xfId="0" applyFont="1" applyFill="1" applyBorder="1" applyAlignment="1">
      <alignment vertical="center"/>
    </xf>
    <xf numFmtId="0" fontId="1" fillId="0" borderId="34" xfId="0" applyFont="1" applyFill="1" applyBorder="1" applyAlignment="1">
      <alignment vertical="center"/>
    </xf>
    <xf numFmtId="0" fontId="1" fillId="0" borderId="18" xfId="0" applyFont="1" applyFill="1" applyBorder="1" applyAlignment="1">
      <alignment vertical="center"/>
    </xf>
    <xf numFmtId="0" fontId="1" fillId="0" borderId="35" xfId="0" applyFont="1" applyFill="1" applyBorder="1" applyAlignment="1">
      <alignment vertical="center"/>
    </xf>
    <xf numFmtId="0" fontId="1" fillId="0" borderId="36" xfId="0" applyFont="1" applyFill="1" applyBorder="1" applyAlignment="1">
      <alignment vertical="center"/>
    </xf>
    <xf numFmtId="0" fontId="1" fillId="0" borderId="0" xfId="0" applyFont="1" applyFill="1" applyBorder="1" applyAlignment="1">
      <alignment horizontal="center" vertical="center"/>
    </xf>
    <xf numFmtId="0" fontId="3" fillId="0" borderId="48" xfId="0" applyFont="1" applyFill="1" applyBorder="1" applyAlignment="1">
      <alignment vertical="center" wrapText="1"/>
    </xf>
    <xf numFmtId="0" fontId="3" fillId="0" borderId="56" xfId="0" applyFont="1" applyFill="1" applyBorder="1" applyAlignment="1">
      <alignment horizontal="center" vertical="center" wrapText="1"/>
    </xf>
    <xf numFmtId="0" fontId="3" fillId="0" borderId="13" xfId="0" applyFont="1" applyFill="1" applyBorder="1" applyAlignment="1">
      <alignment vertical="center" wrapText="1"/>
    </xf>
    <xf numFmtId="0" fontId="3" fillId="0" borderId="14" xfId="0" applyFont="1" applyFill="1" applyBorder="1" applyAlignment="1">
      <alignment horizontal="center" vertical="center" wrapText="1"/>
    </xf>
    <xf numFmtId="0" fontId="1" fillId="0" borderId="16" xfId="0" applyFont="1" applyFill="1" applyBorder="1" applyAlignment="1">
      <alignment vertical="center" wrapText="1"/>
    </xf>
    <xf numFmtId="0" fontId="1" fillId="0" borderId="48" xfId="0" applyFont="1" applyFill="1" applyBorder="1" applyAlignment="1">
      <alignment vertical="center" wrapText="1"/>
    </xf>
    <xf numFmtId="0" fontId="1" fillId="0" borderId="56" xfId="0" applyFont="1" applyFill="1" applyBorder="1" applyAlignment="1">
      <alignment vertical="center" wrapText="1"/>
    </xf>
    <xf numFmtId="0" fontId="5" fillId="0" borderId="0" xfId="0" applyFont="1" applyFill="1" applyBorder="1" applyAlignment="1">
      <alignment horizontal="center" vertical="center" wrapText="1"/>
    </xf>
    <xf numFmtId="0" fontId="1" fillId="0" borderId="74" xfId="0" applyFont="1" applyFill="1" applyBorder="1" applyAlignment="1">
      <alignment vertical="center" wrapText="1"/>
    </xf>
    <xf numFmtId="0" fontId="1" fillId="0" borderId="102" xfId="0" applyFont="1" applyFill="1" applyBorder="1" applyAlignment="1">
      <alignment vertical="center" wrapText="1"/>
    </xf>
    <xf numFmtId="0" fontId="1" fillId="0" borderId="85" xfId="0" applyFont="1" applyFill="1" applyBorder="1" applyAlignment="1">
      <alignment vertical="center" wrapText="1"/>
    </xf>
    <xf numFmtId="0" fontId="1" fillId="0" borderId="100" xfId="0" applyFont="1" applyFill="1" applyBorder="1" applyAlignment="1">
      <alignment vertical="center" wrapText="1"/>
    </xf>
    <xf numFmtId="0" fontId="3" fillId="0" borderId="0"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48" xfId="0" applyFont="1" applyFill="1" applyBorder="1" applyAlignment="1">
      <alignment horizontal="center" vertical="center"/>
    </xf>
    <xf numFmtId="0" fontId="1" fillId="0" borderId="48" xfId="0" applyFont="1" applyFill="1" applyBorder="1" applyAlignment="1">
      <alignment vertical="center"/>
    </xf>
    <xf numFmtId="0" fontId="1" fillId="0" borderId="56" xfId="0" applyFont="1" applyFill="1" applyBorder="1" applyAlignment="1">
      <alignment vertical="center"/>
    </xf>
    <xf numFmtId="0" fontId="1" fillId="0" borderId="55" xfId="0" applyFont="1" applyFill="1" applyBorder="1" applyAlignment="1">
      <alignment horizontal="center" vertical="center"/>
    </xf>
    <xf numFmtId="0" fontId="1" fillId="0" borderId="49" xfId="0" applyFont="1" applyFill="1" applyBorder="1" applyAlignment="1">
      <alignment horizontal="center" vertical="center"/>
    </xf>
    <xf numFmtId="0" fontId="1" fillId="0" borderId="19" xfId="0" applyFont="1" applyFill="1" applyBorder="1" applyAlignment="1">
      <alignment vertical="center"/>
    </xf>
    <xf numFmtId="0" fontId="1" fillId="0" borderId="20" xfId="0" applyFont="1" applyFill="1" applyBorder="1" applyAlignment="1">
      <alignment vertical="center"/>
    </xf>
    <xf numFmtId="0" fontId="1" fillId="0" borderId="20" xfId="0" applyFont="1" applyFill="1" applyBorder="1" applyAlignment="1">
      <alignment horizontal="center" vertical="center"/>
    </xf>
    <xf numFmtId="0" fontId="1" fillId="0" borderId="21" xfId="0" applyFont="1" applyFill="1" applyBorder="1" applyAlignment="1">
      <alignment vertical="center"/>
    </xf>
    <xf numFmtId="0" fontId="1" fillId="0" borderId="40" xfId="0" applyFont="1" applyFill="1" applyBorder="1" applyAlignment="1">
      <alignment vertical="center"/>
    </xf>
    <xf numFmtId="0" fontId="1" fillId="0" borderId="69"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18" fillId="0" borderId="0" xfId="0" applyFont="1" applyAlignment="1">
      <alignment horizontal="center"/>
    </xf>
    <xf numFmtId="0" fontId="0" fillId="0" borderId="38" xfId="0" applyBorder="1"/>
    <xf numFmtId="0" fontId="18" fillId="0" borderId="37" xfId="0" applyFont="1" applyBorder="1" applyAlignment="1">
      <alignment horizontal="left" vertical="center" wrapText="1"/>
    </xf>
    <xf numFmtId="0" fontId="0" fillId="0" borderId="55" xfId="0" applyBorder="1"/>
    <xf numFmtId="0" fontId="18" fillId="0" borderId="56" xfId="0" applyFont="1" applyBorder="1" applyAlignment="1">
      <alignment horizontal="left" vertical="center" wrapText="1"/>
    </xf>
    <xf numFmtId="0" fontId="0" fillId="0" borderId="32" xfId="0" applyBorder="1"/>
    <xf numFmtId="0" fontId="0" fillId="0" borderId="37" xfId="0" applyBorder="1"/>
    <xf numFmtId="0" fontId="0" fillId="0" borderId="0" xfId="0" applyBorder="1"/>
    <xf numFmtId="0" fontId="18" fillId="0" borderId="0" xfId="0" applyFont="1" applyBorder="1"/>
    <xf numFmtId="0" fontId="0" fillId="0" borderId="71" xfId="0" applyBorder="1"/>
    <xf numFmtId="0" fontId="0" fillId="0" borderId="39" xfId="0" applyBorder="1"/>
    <xf numFmtId="0" fontId="0" fillId="0" borderId="48" xfId="0" applyBorder="1"/>
    <xf numFmtId="0" fontId="0" fillId="0" borderId="56" xfId="0" applyBorder="1"/>
    <xf numFmtId="0" fontId="18" fillId="0" borderId="15" xfId="0" applyFont="1" applyBorder="1" applyAlignment="1">
      <alignment vertical="center"/>
    </xf>
    <xf numFmtId="0" fontId="0" fillId="0" borderId="13" xfId="0" applyBorder="1"/>
    <xf numFmtId="0" fontId="0" fillId="0" borderId="14" xfId="0" applyBorder="1"/>
    <xf numFmtId="0" fontId="18" fillId="0" borderId="38" xfId="0" applyFont="1" applyBorder="1"/>
    <xf numFmtId="0" fontId="18" fillId="0" borderId="0" xfId="0" applyFont="1" applyBorder="1" applyAlignment="1">
      <alignment horizontal="right"/>
    </xf>
    <xf numFmtId="0" fontId="18" fillId="0" borderId="71" xfId="0" applyFont="1" applyBorder="1"/>
    <xf numFmtId="0" fontId="18" fillId="0" borderId="39" xfId="0" applyFont="1" applyBorder="1" applyAlignment="1">
      <alignment vertical="center"/>
    </xf>
    <xf numFmtId="0" fontId="18" fillId="0" borderId="0" xfId="0" applyFont="1" applyBorder="1" applyAlignment="1">
      <alignment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79" xfId="0" applyFont="1" applyFill="1" applyBorder="1" applyAlignment="1">
      <alignment horizontal="center" vertical="center" wrapText="1"/>
    </xf>
    <xf numFmtId="0" fontId="3" fillId="0" borderId="81"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3" fillId="0" borderId="100" xfId="0" applyFont="1" applyFill="1" applyBorder="1" applyAlignment="1">
      <alignment horizontal="center" vertical="center" wrapText="1"/>
    </xf>
    <xf numFmtId="0" fontId="11" fillId="0" borderId="100" xfId="0" applyFont="1" applyFill="1" applyBorder="1" applyAlignment="1">
      <alignment horizontal="left" vertical="top" wrapText="1"/>
    </xf>
    <xf numFmtId="0" fontId="11" fillId="0" borderId="60" xfId="0" applyFont="1" applyFill="1" applyBorder="1" applyAlignment="1">
      <alignment horizontal="left" vertical="top" wrapText="1"/>
    </xf>
    <xf numFmtId="0" fontId="11" fillId="0" borderId="64" xfId="0" applyFont="1" applyFill="1" applyBorder="1" applyAlignment="1">
      <alignment horizontal="left" vertical="top" wrapText="1"/>
    </xf>
    <xf numFmtId="0" fontId="1" fillId="0" borderId="100" xfId="0" applyFont="1" applyFill="1" applyBorder="1" applyAlignment="1">
      <alignment horizontal="center" vertical="center" shrinkToFit="1"/>
    </xf>
    <xf numFmtId="0" fontId="1" fillId="0" borderId="101" xfId="0" applyFont="1" applyFill="1" applyBorder="1" applyAlignment="1">
      <alignment horizontal="center" vertical="center" shrinkToFit="1"/>
    </xf>
    <xf numFmtId="0" fontId="3" fillId="0" borderId="74"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3" fillId="0" borderId="91"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87"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88" xfId="0" applyFont="1" applyFill="1" applyBorder="1" applyAlignment="1">
      <alignment horizontal="center" vertical="center" wrapText="1"/>
    </xf>
    <xf numFmtId="0" fontId="3" fillId="0" borderId="85" xfId="0" applyFont="1" applyFill="1" applyBorder="1" applyAlignment="1">
      <alignment horizontal="center" vertical="center" wrapText="1"/>
    </xf>
    <xf numFmtId="0" fontId="3" fillId="0" borderId="15"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5" xfId="0" applyFont="1" applyFill="1" applyBorder="1" applyAlignment="1">
      <alignment vertical="center" wrapText="1"/>
    </xf>
    <xf numFmtId="0" fontId="3" fillId="0" borderId="13" xfId="0" applyFont="1" applyFill="1" applyBorder="1" applyAlignment="1">
      <alignment vertical="center" wrapText="1"/>
    </xf>
    <xf numFmtId="0" fontId="3" fillId="0" borderId="14" xfId="0" applyFont="1" applyFill="1" applyBorder="1" applyAlignment="1">
      <alignment vertical="center" wrapText="1"/>
    </xf>
    <xf numFmtId="0" fontId="3" fillId="0" borderId="38"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99" xfId="0" applyFont="1" applyFill="1" applyBorder="1" applyAlignment="1">
      <alignment horizontal="center" vertical="center" wrapText="1"/>
    </xf>
    <xf numFmtId="0" fontId="9" fillId="0" borderId="43" xfId="0" applyFont="1" applyFill="1" applyBorder="1" applyAlignment="1">
      <alignment horizontal="center" vertical="center" wrapText="1" shrinkToFit="1"/>
    </xf>
    <xf numFmtId="0" fontId="9" fillId="0" borderId="32" xfId="0" applyFont="1" applyFill="1" applyBorder="1" applyAlignment="1">
      <alignment horizontal="center" vertical="center" wrapText="1" shrinkToFit="1"/>
    </xf>
    <xf numFmtId="0" fontId="9" fillId="0" borderId="99" xfId="0" applyFont="1" applyFill="1" applyBorder="1" applyAlignment="1">
      <alignment horizontal="center" vertical="center" wrapText="1" shrinkToFit="1"/>
    </xf>
    <xf numFmtId="0" fontId="9" fillId="0" borderId="0" xfId="0" applyFont="1" applyFill="1" applyBorder="1" applyAlignment="1">
      <alignment horizontal="center" vertical="center" wrapText="1" shrinkToFit="1"/>
    </xf>
    <xf numFmtId="0" fontId="9" fillId="0" borderId="58" xfId="0" applyFont="1" applyFill="1" applyBorder="1" applyAlignment="1">
      <alignment horizontal="center" vertical="center" wrapText="1" shrinkToFit="1"/>
    </xf>
    <xf numFmtId="0" fontId="9" fillId="0" borderId="54" xfId="0" applyFont="1" applyFill="1" applyBorder="1" applyAlignment="1">
      <alignment horizontal="center" vertical="center" wrapText="1" shrinkToFit="1"/>
    </xf>
    <xf numFmtId="0" fontId="8" fillId="0" borderId="43"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3" fillId="0" borderId="58" xfId="0" applyFont="1" applyFill="1" applyBorder="1" applyAlignment="1">
      <alignment horizontal="center" vertical="center" wrapText="1"/>
    </xf>
    <xf numFmtId="0" fontId="1" fillId="0" borderId="11"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36" xfId="0" applyFont="1" applyFill="1" applyBorder="1" applyAlignment="1">
      <alignment horizontal="center" vertical="center"/>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0" fontId="3" fillId="0" borderId="29" xfId="0" applyFont="1" applyFill="1" applyBorder="1" applyAlignment="1">
      <alignment vertical="center" wrapText="1"/>
    </xf>
    <xf numFmtId="0" fontId="1" fillId="0" borderId="31"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33" xfId="0" applyFont="1" applyFill="1" applyBorder="1" applyAlignment="1">
      <alignment horizontal="center" vertical="center"/>
    </xf>
    <xf numFmtId="0" fontId="3" fillId="0" borderId="0" xfId="0" applyFont="1" applyFill="1" applyBorder="1" applyAlignment="1">
      <alignment vertical="center" wrapText="1"/>
    </xf>
    <xf numFmtId="0" fontId="3" fillId="0" borderId="31"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86"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1" fillId="0" borderId="93" xfId="0" applyFont="1" applyFill="1" applyBorder="1" applyAlignment="1">
      <alignment horizontal="center" vertical="center" wrapText="1"/>
    </xf>
    <xf numFmtId="0" fontId="1" fillId="0" borderId="94" xfId="0" applyFont="1" applyFill="1" applyBorder="1" applyAlignment="1">
      <alignment horizontal="center" vertical="center" wrapText="1"/>
    </xf>
    <xf numFmtId="0" fontId="1" fillId="0" borderId="95"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16" xfId="0" applyFont="1" applyFill="1" applyBorder="1" applyAlignment="1">
      <alignment horizontal="center" vertical="center" shrinkToFit="1"/>
    </xf>
    <xf numFmtId="0" fontId="1" fillId="0" borderId="15"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30" xfId="0" applyFont="1" applyFill="1" applyBorder="1" applyAlignment="1">
      <alignment horizontal="center" vertical="center"/>
    </xf>
    <xf numFmtId="0" fontId="3" fillId="0" borderId="75" xfId="0" applyFont="1" applyFill="1" applyBorder="1" applyAlignment="1">
      <alignment horizontal="right" vertical="center" wrapText="1"/>
    </xf>
    <xf numFmtId="0" fontId="3" fillId="0" borderId="76" xfId="0" applyFont="1" applyFill="1" applyBorder="1" applyAlignment="1">
      <alignment horizontal="right" vertical="center" wrapText="1"/>
    </xf>
    <xf numFmtId="0" fontId="3" fillId="0" borderId="44" xfId="0" applyFont="1" applyFill="1" applyBorder="1" applyAlignment="1">
      <alignment horizontal="right" vertical="center" wrapText="1"/>
    </xf>
    <xf numFmtId="0" fontId="3" fillId="0" borderId="45" xfId="0" applyFont="1" applyFill="1" applyBorder="1" applyAlignment="1">
      <alignment horizontal="right" vertical="center" wrapText="1"/>
    </xf>
    <xf numFmtId="0" fontId="3" fillId="0" borderId="77" xfId="0" applyFont="1" applyFill="1" applyBorder="1" applyAlignment="1">
      <alignment horizontal="right" vertical="center" wrapText="1"/>
    </xf>
    <xf numFmtId="0" fontId="3" fillId="0" borderId="37" xfId="0" applyFont="1" applyFill="1" applyBorder="1" applyAlignment="1">
      <alignment horizontal="center" vertical="center" wrapText="1"/>
    </xf>
    <xf numFmtId="0" fontId="3" fillId="0" borderId="71"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2" xfId="0" applyFont="1" applyFill="1" applyBorder="1" applyAlignment="1">
      <alignment horizontal="center" vertical="center" wrapText="1"/>
    </xf>
    <xf numFmtId="0" fontId="3" fillId="0" borderId="73"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1" fillId="0" borderId="0" xfId="0" applyFont="1" applyFill="1" applyBorder="1" applyAlignment="1">
      <alignment horizontal="right" vertical="center"/>
    </xf>
    <xf numFmtId="0" fontId="3" fillId="0" borderId="24" xfId="0" applyFont="1" applyFill="1" applyBorder="1" applyAlignment="1">
      <alignment vertical="center" wrapText="1"/>
    </xf>
    <xf numFmtId="0" fontId="3" fillId="0" borderId="25" xfId="0" applyFont="1" applyFill="1" applyBorder="1" applyAlignment="1">
      <alignment vertical="center" wrapText="1"/>
    </xf>
    <xf numFmtId="0" fontId="3" fillId="0" borderId="26" xfId="0" applyFont="1" applyFill="1" applyBorder="1" applyAlignment="1">
      <alignment vertical="center" wrapText="1"/>
    </xf>
    <xf numFmtId="0" fontId="3" fillId="0" borderId="0" xfId="0" applyFont="1" applyFill="1" applyBorder="1" applyAlignment="1">
      <alignment horizontal="center" vertical="center" shrinkToFit="1"/>
    </xf>
    <xf numFmtId="0" fontId="1" fillId="0" borderId="40" xfId="0" applyFont="1" applyFill="1" applyBorder="1" applyAlignment="1">
      <alignment horizontal="right" vertical="center"/>
    </xf>
    <xf numFmtId="0" fontId="1" fillId="0" borderId="20" xfId="0" applyFont="1" applyFill="1" applyBorder="1" applyAlignment="1">
      <alignment horizontal="right" vertical="center"/>
    </xf>
    <xf numFmtId="0" fontId="1" fillId="0" borderId="21" xfId="0" applyFont="1" applyFill="1" applyBorder="1" applyAlignment="1">
      <alignment horizontal="right" vertical="center"/>
    </xf>
    <xf numFmtId="0" fontId="1" fillId="0" borderId="69" xfId="0" applyFont="1" applyFill="1" applyBorder="1" applyAlignment="1">
      <alignment horizontal="right" vertical="center"/>
    </xf>
    <xf numFmtId="0" fontId="6" fillId="0" borderId="0" xfId="0" applyFont="1" applyFill="1" applyBorder="1" applyAlignment="1">
      <alignment horizontal="center" vertical="center" wrapText="1"/>
    </xf>
    <xf numFmtId="0" fontId="1" fillId="0" borderId="15" xfId="0" applyFont="1" applyFill="1" applyBorder="1" applyAlignment="1">
      <alignment horizontal="right" vertical="center"/>
    </xf>
    <xf numFmtId="0" fontId="1" fillId="0" borderId="13" xfId="0" applyFont="1" applyFill="1" applyBorder="1" applyAlignment="1">
      <alignment horizontal="right" vertical="center"/>
    </xf>
    <xf numFmtId="0" fontId="1" fillId="0" borderId="14" xfId="0" applyFont="1" applyFill="1" applyBorder="1" applyAlignment="1">
      <alignment horizontal="right" vertical="center"/>
    </xf>
    <xf numFmtId="0" fontId="1" fillId="0" borderId="30" xfId="0" applyFont="1" applyFill="1" applyBorder="1" applyAlignment="1">
      <alignment horizontal="right" vertical="center"/>
    </xf>
    <xf numFmtId="0" fontId="3" fillId="0" borderId="15"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3" fillId="0" borderId="30" xfId="0" applyFont="1" applyFill="1" applyBorder="1" applyAlignment="1">
      <alignment horizontal="center" vertical="center" shrinkToFit="1"/>
    </xf>
    <xf numFmtId="0" fontId="8" fillId="0" borderId="0" xfId="0" applyFont="1" applyFill="1" applyBorder="1" applyAlignment="1">
      <alignment vertical="center" wrapText="1"/>
    </xf>
    <xf numFmtId="0" fontId="7" fillId="0" borderId="0" xfId="0" applyFont="1" applyFill="1" applyBorder="1" applyAlignment="1">
      <alignment horizontal="right" vertical="center" wrapText="1" shrinkToFit="1"/>
    </xf>
    <xf numFmtId="0" fontId="6" fillId="0" borderId="38"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6" fillId="0" borderId="55" xfId="0" applyFont="1" applyFill="1" applyBorder="1" applyAlignment="1">
      <alignment horizontal="center" vertical="center" wrapText="1"/>
    </xf>
    <xf numFmtId="0" fontId="6" fillId="0" borderId="56"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6" fillId="0" borderId="52" xfId="0" applyFont="1" applyFill="1" applyBorder="1" applyAlignment="1">
      <alignment horizontal="center" vertical="center" wrapText="1"/>
    </xf>
    <xf numFmtId="0" fontId="6" fillId="0" borderId="58" xfId="0" applyFont="1" applyFill="1" applyBorder="1" applyAlignment="1">
      <alignment horizontal="center" vertical="center" wrapText="1"/>
    </xf>
    <xf numFmtId="0" fontId="6" fillId="0" borderId="54"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53"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6" fillId="0" borderId="45"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0" borderId="57" xfId="0" applyFont="1" applyFill="1" applyBorder="1" applyAlignment="1">
      <alignment horizontal="center" vertical="center" wrapText="1"/>
    </xf>
    <xf numFmtId="0" fontId="6" fillId="0" borderId="46" xfId="0" applyFont="1" applyFill="1" applyBorder="1" applyAlignment="1">
      <alignment horizontal="center" vertical="center" wrapText="1"/>
    </xf>
    <xf numFmtId="0" fontId="6" fillId="0" borderId="0" xfId="0" applyFont="1" applyFill="1" applyBorder="1" applyAlignment="1">
      <alignment horizontal="center" vertical="center" wrapText="1" shrinkToFit="1"/>
    </xf>
    <xf numFmtId="0" fontId="6" fillId="0" borderId="0" xfId="0" applyFont="1" applyFill="1" applyBorder="1" applyAlignment="1">
      <alignment horizontal="right" vertical="center" shrinkToFit="1"/>
    </xf>
    <xf numFmtId="0" fontId="3" fillId="0" borderId="4"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3" fillId="0" borderId="0" xfId="0" applyFont="1" applyFill="1" applyBorder="1" applyAlignment="1">
      <alignment horizontal="center" vertical="center" wrapText="1" shrinkToFit="1"/>
    </xf>
    <xf numFmtId="0" fontId="1" fillId="0" borderId="0" xfId="0" applyFont="1" applyFill="1" applyBorder="1" applyAlignment="1">
      <alignment horizontal="left" vertical="center"/>
    </xf>
    <xf numFmtId="0" fontId="8" fillId="0" borderId="18" xfId="0" applyFont="1" applyFill="1" applyBorder="1" applyAlignment="1">
      <alignment vertical="center" wrapText="1"/>
    </xf>
    <xf numFmtId="0" fontId="8" fillId="0" borderId="35" xfId="0" applyFont="1" applyFill="1" applyBorder="1" applyAlignment="1">
      <alignment vertical="center" wrapText="1"/>
    </xf>
    <xf numFmtId="0" fontId="8" fillId="0" borderId="36" xfId="0" applyFont="1" applyFill="1" applyBorder="1" applyAlignment="1">
      <alignment vertical="center" wrapText="1"/>
    </xf>
    <xf numFmtId="0" fontId="6" fillId="0" borderId="0" xfId="0" applyFont="1" applyFill="1" applyBorder="1" applyAlignment="1">
      <alignment horizontal="center" vertical="center" shrinkToFit="1"/>
    </xf>
    <xf numFmtId="0" fontId="7" fillId="0" borderId="0" xfId="0" applyFont="1" applyFill="1" applyBorder="1" applyAlignment="1">
      <alignment horizontal="center" vertical="center" wrapText="1" shrinkToFit="1"/>
    </xf>
    <xf numFmtId="0" fontId="7"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6" fillId="0" borderId="40"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14" xfId="0" applyFont="1" applyFill="1" applyBorder="1" applyAlignment="1">
      <alignment horizontal="right" vertical="center" shrinkToFit="1"/>
    </xf>
    <xf numFmtId="0" fontId="6" fillId="0" borderId="16" xfId="0" applyFont="1" applyFill="1" applyBorder="1" applyAlignment="1">
      <alignment horizontal="right" vertical="center" shrinkToFit="1"/>
    </xf>
    <xf numFmtId="0" fontId="7" fillId="0" borderId="14" xfId="0" applyFont="1" applyFill="1" applyBorder="1" applyAlignment="1">
      <alignment horizontal="right" vertical="center" wrapText="1" shrinkToFit="1"/>
    </xf>
    <xf numFmtId="0" fontId="7" fillId="0" borderId="16" xfId="0" applyFont="1" applyFill="1" applyBorder="1" applyAlignment="1">
      <alignment horizontal="right" vertical="center" wrapText="1" shrinkToFit="1"/>
    </xf>
    <xf numFmtId="0" fontId="6" fillId="0" borderId="0" xfId="0" applyFont="1" applyFill="1" applyBorder="1" applyAlignment="1">
      <alignment vertical="center" wrapText="1"/>
    </xf>
    <xf numFmtId="0" fontId="3" fillId="0" borderId="31" xfId="0" applyFont="1" applyFill="1" applyBorder="1" applyAlignment="1">
      <alignment horizontal="center" vertical="center" shrinkToFit="1"/>
    </xf>
    <xf numFmtId="0" fontId="3" fillId="0" borderId="32" xfId="0" applyFont="1" applyFill="1" applyBorder="1" applyAlignment="1">
      <alignment horizontal="center" vertical="center" shrinkToFit="1"/>
    </xf>
    <xf numFmtId="0" fontId="3" fillId="0" borderId="37" xfId="0" applyFont="1" applyFill="1" applyBorder="1" applyAlignment="1">
      <alignment horizontal="center" vertical="center" shrinkToFit="1"/>
    </xf>
    <xf numFmtId="0" fontId="3" fillId="0" borderId="38" xfId="0" applyFont="1" applyFill="1" applyBorder="1" applyAlignment="1">
      <alignment horizontal="center" vertical="center" wrapText="1" shrinkToFit="1"/>
    </xf>
    <xf numFmtId="0" fontId="3" fillId="0" borderId="32" xfId="0" applyFont="1" applyFill="1" applyBorder="1" applyAlignment="1">
      <alignment horizontal="center" vertical="center" wrapText="1" shrinkToFit="1"/>
    </xf>
    <xf numFmtId="0" fontId="3" fillId="0" borderId="37" xfId="0" applyFont="1" applyFill="1" applyBorder="1" applyAlignment="1">
      <alignment horizontal="center" vertical="center" wrapText="1" shrinkToFit="1"/>
    </xf>
    <xf numFmtId="0" fontId="6" fillId="0" borderId="0" xfId="0" applyFont="1" applyFill="1" applyBorder="1" applyAlignment="1">
      <alignment horizontal="left" vertical="center" shrinkToFit="1"/>
    </xf>
    <xf numFmtId="0" fontId="6" fillId="0" borderId="16" xfId="0" applyFont="1" applyFill="1" applyBorder="1" applyAlignment="1">
      <alignment horizontal="center" vertical="center" shrinkToFit="1"/>
    </xf>
    <xf numFmtId="0" fontId="1" fillId="0" borderId="38" xfId="0" applyFont="1" applyFill="1" applyBorder="1" applyAlignment="1">
      <alignment horizontal="center" vertical="center"/>
    </xf>
    <xf numFmtId="0" fontId="1" fillId="0" borderId="37" xfId="0" applyFont="1" applyFill="1" applyBorder="1" applyAlignment="1">
      <alignment horizontal="center" vertical="center"/>
    </xf>
    <xf numFmtId="0" fontId="7" fillId="0" borderId="16" xfId="0" applyFont="1" applyFill="1" applyBorder="1" applyAlignment="1">
      <alignment horizontal="center" vertical="center" wrapText="1" shrinkToFit="1"/>
    </xf>
    <xf numFmtId="0" fontId="7" fillId="0" borderId="16" xfId="0" applyFont="1" applyFill="1" applyBorder="1" applyAlignment="1">
      <alignment horizontal="center" vertical="center"/>
    </xf>
    <xf numFmtId="0" fontId="1" fillId="0" borderId="16"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40" xfId="0" applyFont="1" applyFill="1" applyBorder="1" applyAlignment="1">
      <alignment horizontal="center" vertical="center" wrapText="1"/>
    </xf>
    <xf numFmtId="0" fontId="1" fillId="0" borderId="38" xfId="0" applyFont="1" applyFill="1" applyBorder="1" applyAlignment="1">
      <alignment horizontal="right" vertical="center"/>
    </xf>
    <xf numFmtId="0" fontId="1" fillId="0" borderId="33" xfId="0" applyFont="1" applyFill="1" applyBorder="1" applyAlignment="1">
      <alignment horizontal="right" vertical="center"/>
    </xf>
    <xf numFmtId="0" fontId="1" fillId="0" borderId="39" xfId="0" applyFont="1" applyFill="1" applyBorder="1" applyAlignment="1">
      <alignment horizontal="right" vertical="center"/>
    </xf>
    <xf numFmtId="0" fontId="1" fillId="0" borderId="34" xfId="0" applyFont="1" applyFill="1" applyBorder="1" applyAlignment="1">
      <alignment horizontal="right" vertical="center"/>
    </xf>
    <xf numFmtId="0" fontId="1" fillId="0" borderId="41" xfId="0" applyFont="1" applyFill="1" applyBorder="1" applyAlignment="1">
      <alignment horizontal="right" vertical="center"/>
    </xf>
    <xf numFmtId="0" fontId="1" fillId="0" borderId="36" xfId="0" applyFont="1" applyFill="1" applyBorder="1" applyAlignment="1">
      <alignment horizontal="right" vertical="center"/>
    </xf>
    <xf numFmtId="0" fontId="6" fillId="0" borderId="18" xfId="0" applyFont="1" applyFill="1" applyBorder="1" applyAlignment="1">
      <alignment horizontal="left" vertical="center" shrinkToFit="1"/>
    </xf>
    <xf numFmtId="0" fontId="6" fillId="0" borderId="35" xfId="0" applyFont="1" applyFill="1" applyBorder="1" applyAlignment="1">
      <alignment horizontal="left" vertical="center" shrinkToFit="1"/>
    </xf>
    <xf numFmtId="0" fontId="6" fillId="0" borderId="36" xfId="0" applyFont="1" applyFill="1" applyBorder="1" applyAlignment="1">
      <alignment horizontal="left" vertical="center" shrinkToFit="1"/>
    </xf>
    <xf numFmtId="0" fontId="1" fillId="0" borderId="0" xfId="0" applyFont="1" applyFill="1" applyBorder="1" applyAlignment="1">
      <alignment horizontal="center" vertical="center" shrinkToFit="1"/>
    </xf>
    <xf numFmtId="0" fontId="1" fillId="0" borderId="4" xfId="0" applyFont="1" applyFill="1" applyBorder="1" applyAlignment="1">
      <alignment horizontal="left" vertical="center"/>
    </xf>
    <xf numFmtId="0" fontId="1" fillId="0" borderId="27" xfId="0" applyFont="1" applyFill="1" applyBorder="1" applyAlignment="1">
      <alignment horizontal="left" vertical="center"/>
    </xf>
    <xf numFmtId="0" fontId="1" fillId="0" borderId="6" xfId="0" applyFont="1" applyFill="1" applyBorder="1" applyAlignment="1">
      <alignment horizontal="left" vertical="center"/>
    </xf>
    <xf numFmtId="0" fontId="1" fillId="0" borderId="28" xfId="0" applyFont="1" applyFill="1" applyBorder="1" applyAlignment="1">
      <alignment horizontal="left" vertical="center"/>
    </xf>
    <xf numFmtId="0" fontId="6" fillId="0" borderId="31" xfId="0" applyFont="1" applyFill="1" applyBorder="1" applyAlignment="1">
      <alignment vertical="center" wrapText="1"/>
    </xf>
    <xf numFmtId="0" fontId="6" fillId="0" borderId="32" xfId="0" applyFont="1" applyFill="1" applyBorder="1" applyAlignment="1">
      <alignment vertical="center" wrapText="1"/>
    </xf>
    <xf numFmtId="0" fontId="6" fillId="0" borderId="33"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11"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4" xfId="0" applyFont="1" applyFill="1" applyBorder="1" applyAlignment="1">
      <alignment vertical="center" wrapText="1"/>
    </xf>
    <xf numFmtId="0" fontId="3" fillId="0" borderId="27" xfId="0" applyFont="1" applyFill="1" applyBorder="1" applyAlignment="1">
      <alignment vertical="center" wrapText="1"/>
    </xf>
    <xf numFmtId="0" fontId="3" fillId="0" borderId="28" xfId="0" applyFont="1" applyFill="1" applyBorder="1" applyAlignment="1">
      <alignment vertical="center" wrapText="1"/>
    </xf>
    <xf numFmtId="0" fontId="3" fillId="0" borderId="0" xfId="0" applyFont="1" applyFill="1" applyBorder="1" applyAlignment="1">
      <alignment horizontal="left" vertical="center" shrinkToFit="1"/>
    </xf>
    <xf numFmtId="0" fontId="3" fillId="0" borderId="30" xfId="0" applyFont="1" applyFill="1" applyBorder="1" applyAlignment="1">
      <alignment horizontal="center" vertical="center" wrapText="1"/>
    </xf>
    <xf numFmtId="0" fontId="1" fillId="0" borderId="13" xfId="0" applyFont="1" applyFill="1" applyBorder="1" applyAlignment="1">
      <alignment horizontal="center" vertical="center" shrinkToFit="1"/>
    </xf>
    <xf numFmtId="0" fontId="1" fillId="0" borderId="30" xfId="0" applyFont="1" applyFill="1" applyBorder="1" applyAlignment="1">
      <alignment horizontal="center" vertical="center" shrinkToFit="1"/>
    </xf>
    <xf numFmtId="0" fontId="3" fillId="0" borderId="24"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0" xfId="0" applyFont="1" applyFill="1" applyBorder="1" applyAlignment="1">
      <alignment vertical="center" shrinkToFit="1"/>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1" fillId="0" borderId="22" xfId="0" applyFont="1" applyFill="1" applyBorder="1" applyAlignment="1">
      <alignment horizontal="center" vertical="center"/>
    </xf>
    <xf numFmtId="0" fontId="1" fillId="0" borderId="23" xfId="0" applyFont="1" applyFill="1" applyBorder="1" applyAlignment="1">
      <alignment horizontal="center" vertical="center"/>
    </xf>
    <xf numFmtId="0" fontId="3" fillId="0" borderId="0" xfId="0" applyFont="1" applyFill="1" applyBorder="1" applyAlignment="1">
      <alignment vertical="center" wrapText="1" shrinkToFit="1"/>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4" fillId="0" borderId="0" xfId="0" applyFont="1" applyFill="1" applyBorder="1" applyAlignment="1">
      <alignment horizontal="center" vertical="center"/>
    </xf>
    <xf numFmtId="0" fontId="1" fillId="0" borderId="12" xfId="0" applyFont="1" applyFill="1" applyBorder="1" applyAlignment="1">
      <alignment horizontal="center" vertical="center" wrapText="1"/>
    </xf>
    <xf numFmtId="0" fontId="1" fillId="0" borderId="14" xfId="0" applyFont="1" applyFill="1" applyBorder="1" applyAlignment="1">
      <alignment horizontal="center" vertical="center"/>
    </xf>
    <xf numFmtId="0" fontId="6" fillId="0" borderId="16" xfId="0" applyFont="1" applyFill="1" applyBorder="1" applyAlignment="1">
      <alignment horizontal="center" vertical="center" wrapText="1" shrinkToFit="1"/>
    </xf>
    <xf numFmtId="0" fontId="3" fillId="0" borderId="2" xfId="0" applyFont="1" applyFill="1" applyBorder="1" applyAlignment="1">
      <alignment vertical="center" wrapText="1" shrinkToFit="1"/>
    </xf>
    <xf numFmtId="0" fontId="3" fillId="0" borderId="3" xfId="0" applyFont="1" applyFill="1" applyBorder="1" applyAlignment="1">
      <alignment vertical="center" wrapText="1" shrinkToFit="1"/>
    </xf>
    <xf numFmtId="0" fontId="1" fillId="0" borderId="4"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18" fillId="0" borderId="0" xfId="0" applyFont="1" applyBorder="1" applyAlignment="1">
      <alignment horizontal="left" vertical="center"/>
    </xf>
    <xf numFmtId="0" fontId="19" fillId="0" borderId="0" xfId="0" applyFont="1" applyAlignment="1">
      <alignment horizontal="center" vertical="center"/>
    </xf>
    <xf numFmtId="0" fontId="18" fillId="0" borderId="32" xfId="0" applyFont="1" applyBorder="1" applyAlignment="1">
      <alignment horizontal="left" vertical="center" wrapText="1"/>
    </xf>
    <xf numFmtId="0" fontId="18" fillId="0" borderId="48" xfId="0" applyFont="1" applyBorder="1" applyAlignment="1">
      <alignment horizontal="left" vertical="center" wrapText="1"/>
    </xf>
    <xf numFmtId="0" fontId="18" fillId="0" borderId="39" xfId="0" applyFont="1" applyBorder="1" applyAlignment="1">
      <alignment horizontal="center" vertical="center"/>
    </xf>
    <xf numFmtId="0" fontId="18" fillId="0" borderId="0" xfId="0" applyFont="1" applyBorder="1" applyAlignment="1">
      <alignment horizontal="center" vertical="center"/>
    </xf>
    <xf numFmtId="0" fontId="18" fillId="0" borderId="71" xfId="0" applyFont="1" applyBorder="1" applyAlignment="1">
      <alignment horizontal="center" vertical="center"/>
    </xf>
    <xf numFmtId="0" fontId="13" fillId="0" borderId="0" xfId="3" applyFont="1" applyAlignment="1">
      <alignment horizontal="center" vertical="center"/>
    </xf>
    <xf numFmtId="0" fontId="14" fillId="0" borderId="0" xfId="3" applyFont="1">
      <alignment vertical="center"/>
    </xf>
    <xf numFmtId="0" fontId="14" fillId="0" borderId="0" xfId="3" applyFont="1" applyAlignment="1">
      <alignment horizontal="center" vertical="center"/>
    </xf>
    <xf numFmtId="0" fontId="14" fillId="2" borderId="1" xfId="3" applyFont="1" applyFill="1" applyBorder="1" applyAlignment="1">
      <alignment horizontal="center" vertical="center"/>
    </xf>
    <xf numFmtId="0" fontId="14" fillId="2" borderId="2" xfId="3" applyFont="1" applyFill="1" applyBorder="1" applyAlignment="1">
      <alignment horizontal="center" vertical="center"/>
    </xf>
    <xf numFmtId="0" fontId="14" fillId="0" borderId="104" xfId="3" applyFont="1" applyFill="1" applyBorder="1" applyAlignment="1">
      <alignment horizontal="center" vertical="center"/>
    </xf>
    <xf numFmtId="0" fontId="14" fillId="0" borderId="102" xfId="3" applyFont="1" applyFill="1" applyBorder="1" applyAlignment="1">
      <alignment horizontal="left" vertical="center" shrinkToFit="1"/>
    </xf>
    <xf numFmtId="0" fontId="14" fillId="0" borderId="102" xfId="3" applyFont="1" applyFill="1" applyBorder="1" applyAlignment="1">
      <alignment horizontal="center" vertical="center" shrinkToFit="1"/>
    </xf>
    <xf numFmtId="0" fontId="14" fillId="0" borderId="105" xfId="3" applyFont="1" applyFill="1" applyBorder="1" applyAlignment="1">
      <alignment horizontal="center" vertical="center"/>
    </xf>
    <xf numFmtId="0" fontId="14" fillId="0" borderId="106" xfId="3" applyFont="1" applyFill="1" applyBorder="1" applyAlignment="1">
      <alignment horizontal="center" vertical="center"/>
    </xf>
    <xf numFmtId="0" fontId="14" fillId="0" borderId="16" xfId="3" applyFont="1" applyFill="1" applyBorder="1" applyAlignment="1">
      <alignment horizontal="left" vertical="center"/>
    </xf>
    <xf numFmtId="0" fontId="14" fillId="0" borderId="16" xfId="3" applyFont="1" applyFill="1" applyBorder="1" applyAlignment="1">
      <alignment horizontal="center" vertical="center" wrapText="1"/>
    </xf>
    <xf numFmtId="0" fontId="14" fillId="0" borderId="16" xfId="3" applyFont="1" applyFill="1" applyBorder="1" applyAlignment="1">
      <alignment horizontal="left" vertical="center" wrapText="1"/>
    </xf>
    <xf numFmtId="0" fontId="14" fillId="0" borderId="17" xfId="3" applyFont="1" applyFill="1" applyBorder="1" applyAlignment="1">
      <alignment horizontal="center" vertical="center"/>
    </xf>
    <xf numFmtId="0" fontId="14" fillId="0" borderId="0" xfId="3" applyFont="1" applyFill="1">
      <alignment vertical="center"/>
    </xf>
    <xf numFmtId="0" fontId="14" fillId="0" borderId="16" xfId="3" applyFont="1" applyFill="1" applyBorder="1" applyAlignment="1">
      <alignment horizontal="center" vertical="center"/>
    </xf>
    <xf numFmtId="0" fontId="14" fillId="0" borderId="71" xfId="3" applyFont="1" applyFill="1" applyBorder="1" applyAlignment="1">
      <alignment horizontal="left" vertical="center"/>
    </xf>
    <xf numFmtId="0" fontId="14" fillId="0" borderId="72" xfId="3" applyFont="1" applyFill="1" applyBorder="1" applyAlignment="1">
      <alignment horizontal="center" vertical="center"/>
    </xf>
    <xf numFmtId="0" fontId="14" fillId="0" borderId="72" xfId="3" applyFont="1" applyFill="1" applyBorder="1" applyAlignment="1">
      <alignment horizontal="left" vertical="center" wrapText="1"/>
    </xf>
    <xf numFmtId="0" fontId="14" fillId="0" borderId="107" xfId="3" applyFont="1" applyFill="1" applyBorder="1" applyAlignment="1">
      <alignment horizontal="center" vertical="center"/>
    </xf>
    <xf numFmtId="0" fontId="14" fillId="0" borderId="24" xfId="3" applyFont="1" applyFill="1" applyBorder="1" applyAlignment="1">
      <alignment horizontal="center" vertical="center"/>
    </xf>
    <xf numFmtId="0" fontId="14" fillId="0" borderId="108" xfId="3" applyFont="1" applyFill="1" applyBorder="1" applyAlignment="1">
      <alignment horizontal="center" vertical="center"/>
    </xf>
    <xf numFmtId="0" fontId="14" fillId="0" borderId="2" xfId="3" applyFont="1" applyFill="1" applyBorder="1" applyAlignment="1">
      <alignment horizontal="center" vertical="center" shrinkToFit="1"/>
    </xf>
    <xf numFmtId="0" fontId="14" fillId="0" borderId="2" xfId="3" applyFont="1" applyBorder="1" applyAlignment="1">
      <alignment horizontal="left" vertical="center" wrapText="1"/>
    </xf>
    <xf numFmtId="0" fontId="14" fillId="0" borderId="3" xfId="3" applyFont="1" applyBorder="1">
      <alignment vertical="center"/>
    </xf>
    <xf numFmtId="0" fontId="12" fillId="0" borderId="109" xfId="3" applyFont="1" applyFill="1" applyBorder="1" applyAlignment="1">
      <alignment horizontal="center" vertical="center" textRotation="255"/>
    </xf>
    <xf numFmtId="0" fontId="14" fillId="0" borderId="8" xfId="3" applyFont="1" applyFill="1" applyBorder="1" applyAlignment="1">
      <alignment horizontal="left" vertical="center"/>
    </xf>
    <xf numFmtId="0" fontId="14" fillId="0" borderId="8" xfId="3" applyFont="1" applyFill="1" applyBorder="1" applyAlignment="1">
      <alignment horizontal="center" vertical="center" shrinkToFit="1"/>
    </xf>
    <xf numFmtId="0" fontId="14" fillId="0" borderId="8" xfId="3" applyFont="1" applyBorder="1" applyAlignment="1">
      <alignment horizontal="left" vertical="center" wrapText="1"/>
    </xf>
    <xf numFmtId="0" fontId="14" fillId="0" borderId="10" xfId="3" applyFont="1" applyBorder="1">
      <alignment vertical="center"/>
    </xf>
    <xf numFmtId="0" fontId="12" fillId="0" borderId="110" xfId="3" applyFont="1" applyFill="1" applyBorder="1" applyAlignment="1">
      <alignment horizontal="center" vertical="center" textRotation="255"/>
    </xf>
    <xf numFmtId="0" fontId="14" fillId="0" borderId="111" xfId="3" applyFont="1" applyFill="1" applyBorder="1" applyAlignment="1">
      <alignment horizontal="left" vertical="center" wrapText="1"/>
    </xf>
    <xf numFmtId="0" fontId="14" fillId="0" borderId="111" xfId="3" applyFont="1" applyFill="1" applyBorder="1" applyAlignment="1">
      <alignment horizontal="center" vertical="center" shrinkToFit="1"/>
    </xf>
    <xf numFmtId="0" fontId="14" fillId="0" borderId="111" xfId="3" applyFont="1" applyBorder="1" applyAlignment="1">
      <alignment horizontal="left" vertical="center" wrapText="1"/>
    </xf>
    <xf numFmtId="0" fontId="14" fillId="0" borderId="112" xfId="3" applyFont="1" applyBorder="1">
      <alignment vertical="center"/>
    </xf>
    <xf numFmtId="0" fontId="20" fillId="0" borderId="16" xfId="3" applyFont="1" applyFill="1" applyBorder="1" applyAlignment="1">
      <alignment horizontal="left" vertical="center" wrapText="1"/>
    </xf>
    <xf numFmtId="0" fontId="21" fillId="2" borderId="3" xfId="3" applyFont="1" applyFill="1" applyBorder="1" applyAlignment="1">
      <alignment horizontal="center" vertical="center"/>
    </xf>
    <xf numFmtId="0" fontId="12" fillId="0" borderId="0" xfId="4">
      <alignment vertical="center"/>
    </xf>
    <xf numFmtId="177" fontId="12" fillId="0" borderId="0" xfId="4" applyNumberFormat="1">
      <alignment vertical="center"/>
    </xf>
    <xf numFmtId="0" fontId="22" fillId="0" borderId="0" xfId="4" applyFont="1" applyAlignment="1">
      <alignment horizontal="center" vertical="center"/>
    </xf>
    <xf numFmtId="0" fontId="12" fillId="0" borderId="134" xfId="4" applyBorder="1" applyAlignment="1">
      <alignment horizontal="center" vertical="center"/>
    </xf>
    <xf numFmtId="0" fontId="12" fillId="0" borderId="122" xfId="4" applyBorder="1" applyAlignment="1">
      <alignment horizontal="center" vertical="center"/>
    </xf>
    <xf numFmtId="0" fontId="12" fillId="0" borderId="123" xfId="4" applyBorder="1" applyAlignment="1">
      <alignment horizontal="center" vertical="center"/>
    </xf>
    <xf numFmtId="0" fontId="17" fillId="0" borderId="132" xfId="4" applyFont="1" applyBorder="1" applyAlignment="1">
      <alignment horizontal="center" vertical="center" wrapText="1"/>
    </xf>
    <xf numFmtId="0" fontId="17" fillId="0" borderId="133" xfId="4" applyFont="1" applyBorder="1" applyAlignment="1">
      <alignment horizontal="center" vertical="center" wrapText="1"/>
    </xf>
    <xf numFmtId="0" fontId="12" fillId="0" borderId="140" xfId="4" applyBorder="1">
      <alignment vertical="center"/>
    </xf>
    <xf numFmtId="177" fontId="0" fillId="0" borderId="141" xfId="5" applyNumberFormat="1" applyFont="1" applyBorder="1">
      <alignment vertical="center"/>
    </xf>
    <xf numFmtId="0" fontId="12" fillId="0" borderId="133" xfId="4" applyBorder="1">
      <alignment vertical="center"/>
    </xf>
    <xf numFmtId="38" fontId="0" fillId="3" borderId="141" xfId="5" applyFont="1" applyFill="1" applyBorder="1" applyAlignment="1">
      <alignment horizontal="center" vertical="center"/>
    </xf>
    <xf numFmtId="38" fontId="0" fillId="3" borderId="142" xfId="5" applyFont="1" applyFill="1" applyBorder="1" applyAlignment="1">
      <alignment horizontal="center" vertical="center"/>
    </xf>
    <xf numFmtId="0" fontId="12" fillId="0" borderId="142" xfId="4" applyBorder="1">
      <alignment vertical="center"/>
    </xf>
    <xf numFmtId="0" fontId="12" fillId="3" borderId="142" xfId="4" applyFill="1" applyBorder="1">
      <alignment vertical="center"/>
    </xf>
    <xf numFmtId="0" fontId="12" fillId="4" borderId="142" xfId="4" applyFill="1" applyBorder="1">
      <alignment vertical="center"/>
    </xf>
    <xf numFmtId="38" fontId="0" fillId="0" borderId="142" xfId="5" applyFont="1" applyBorder="1">
      <alignment vertical="center"/>
    </xf>
    <xf numFmtId="0" fontId="12" fillId="0" borderId="143" xfId="4" applyBorder="1">
      <alignment vertical="center"/>
    </xf>
    <xf numFmtId="0" fontId="17" fillId="0" borderId="144" xfId="4" applyFont="1" applyBorder="1" applyAlignment="1">
      <alignment horizontal="center" vertical="center" wrapText="1"/>
    </xf>
    <xf numFmtId="0" fontId="17" fillId="0" borderId="71" xfId="4" applyFont="1" applyBorder="1" applyAlignment="1">
      <alignment horizontal="center" vertical="center" wrapText="1"/>
    </xf>
    <xf numFmtId="0" fontId="12" fillId="0" borderId="102" xfId="4" applyBorder="1">
      <alignment vertical="center"/>
    </xf>
    <xf numFmtId="177" fontId="0" fillId="0" borderId="55" xfId="5" applyNumberFormat="1" applyFont="1" applyBorder="1">
      <alignment vertical="center"/>
    </xf>
    <xf numFmtId="0" fontId="12" fillId="0" borderId="56" xfId="4" applyBorder="1">
      <alignment vertical="center"/>
    </xf>
    <xf numFmtId="38" fontId="0" fillId="0" borderId="55" xfId="5" applyFont="1" applyFill="1" applyBorder="1">
      <alignment vertical="center"/>
    </xf>
    <xf numFmtId="0" fontId="12" fillId="0" borderId="48" xfId="4" applyFill="1" applyBorder="1">
      <alignment vertical="center"/>
    </xf>
    <xf numFmtId="0" fontId="12" fillId="0" borderId="48" xfId="4" applyBorder="1">
      <alignment vertical="center"/>
    </xf>
    <xf numFmtId="38" fontId="0" fillId="0" borderId="48" xfId="5" applyFont="1" applyBorder="1">
      <alignment vertical="center"/>
    </xf>
    <xf numFmtId="0" fontId="12" fillId="0" borderId="115" xfId="4" applyBorder="1">
      <alignment vertical="center"/>
    </xf>
    <xf numFmtId="0" fontId="12" fillId="0" borderId="144" xfId="4" applyBorder="1" applyAlignment="1">
      <alignment horizontal="center" vertical="center" wrapText="1"/>
    </xf>
    <xf numFmtId="0" fontId="12" fillId="0" borderId="71" xfId="4" applyBorder="1" applyAlignment="1">
      <alignment horizontal="center" vertical="center" wrapText="1"/>
    </xf>
    <xf numFmtId="0" fontId="12" fillId="0" borderId="70" xfId="4" applyBorder="1">
      <alignment vertical="center"/>
    </xf>
    <xf numFmtId="177" fontId="0" fillId="0" borderId="38" xfId="5" applyNumberFormat="1" applyFont="1" applyBorder="1">
      <alignment vertical="center"/>
    </xf>
    <xf numFmtId="0" fontId="12" fillId="0" borderId="37" xfId="4" applyBorder="1">
      <alignment vertical="center"/>
    </xf>
    <xf numFmtId="0" fontId="12" fillId="0" borderId="38" xfId="4" applyBorder="1">
      <alignment vertical="center"/>
    </xf>
    <xf numFmtId="0" fontId="12" fillId="0" borderId="32" xfId="4" applyBorder="1">
      <alignment vertical="center"/>
    </xf>
    <xf numFmtId="0" fontId="12" fillId="0" borderId="32" xfId="4" applyBorder="1" applyAlignment="1">
      <alignment horizontal="right" vertical="center"/>
    </xf>
    <xf numFmtId="0" fontId="12" fillId="5" borderId="32" xfId="4" applyFill="1" applyBorder="1">
      <alignment vertical="center"/>
    </xf>
    <xf numFmtId="0" fontId="16" fillId="0" borderId="32" xfId="4" applyFont="1" applyBorder="1">
      <alignment vertical="center"/>
    </xf>
    <xf numFmtId="0" fontId="12" fillId="0" borderId="131" xfId="4" applyBorder="1">
      <alignment vertical="center"/>
    </xf>
    <xf numFmtId="0" fontId="12" fillId="0" borderId="72" xfId="4" applyBorder="1">
      <alignment vertical="center"/>
    </xf>
    <xf numFmtId="177" fontId="0" fillId="0" borderId="39" xfId="5" applyNumberFormat="1" applyFont="1" applyBorder="1">
      <alignment vertical="center"/>
    </xf>
    <xf numFmtId="0" fontId="12" fillId="0" borderId="71" xfId="4" applyBorder="1">
      <alignment vertical="center"/>
    </xf>
    <xf numFmtId="0" fontId="12" fillId="0" borderId="145" xfId="4" applyBorder="1">
      <alignment vertical="center"/>
    </xf>
    <xf numFmtId="0" fontId="12" fillId="0" borderId="146" xfId="4" applyBorder="1">
      <alignment vertical="center"/>
    </xf>
    <xf numFmtId="0" fontId="12" fillId="0" borderId="146" xfId="4" applyBorder="1" applyAlignment="1">
      <alignment horizontal="center" vertical="center"/>
    </xf>
    <xf numFmtId="0" fontId="12" fillId="0" borderId="146" xfId="4" applyBorder="1" applyAlignment="1">
      <alignment horizontal="right" vertical="center"/>
    </xf>
    <xf numFmtId="0" fontId="16" fillId="0" borderId="146" xfId="4" applyFont="1" applyBorder="1">
      <alignment vertical="center"/>
    </xf>
    <xf numFmtId="0" fontId="12" fillId="0" borderId="147" xfId="4" applyBorder="1">
      <alignment vertical="center"/>
    </xf>
    <xf numFmtId="177" fontId="12" fillId="0" borderId="39" xfId="4" applyNumberFormat="1" applyBorder="1">
      <alignment vertical="center"/>
    </xf>
    <xf numFmtId="0" fontId="12" fillId="0" borderId="148" xfId="4" applyBorder="1" applyAlignment="1">
      <alignment horizontal="right" vertical="center"/>
    </xf>
    <xf numFmtId="0" fontId="12" fillId="0" borderId="149" xfId="4" applyBorder="1" applyAlignment="1">
      <alignment horizontal="right" vertical="center"/>
    </xf>
    <xf numFmtId="0" fontId="12" fillId="0" borderId="0" xfId="4" applyBorder="1">
      <alignment vertical="center"/>
    </xf>
    <xf numFmtId="0" fontId="12" fillId="0" borderId="0" xfId="4" applyBorder="1" applyAlignment="1">
      <alignment horizontal="right" vertical="center"/>
    </xf>
    <xf numFmtId="38" fontId="0" fillId="4" borderId="0" xfId="5" applyFont="1" applyFill="1" applyBorder="1">
      <alignment vertical="center"/>
    </xf>
    <xf numFmtId="0" fontId="12" fillId="0" borderId="150" xfId="4" applyBorder="1">
      <alignment vertical="center"/>
    </xf>
    <xf numFmtId="177" fontId="12" fillId="0" borderId="55" xfId="4" applyNumberFormat="1" applyBorder="1">
      <alignment vertical="center"/>
    </xf>
    <xf numFmtId="0" fontId="12" fillId="0" borderId="55" xfId="4" applyBorder="1">
      <alignment vertical="center"/>
    </xf>
    <xf numFmtId="38" fontId="0" fillId="0" borderId="48" xfId="5" applyFont="1" applyFill="1" applyBorder="1">
      <alignment vertical="center"/>
    </xf>
    <xf numFmtId="38" fontId="0" fillId="4" borderId="32" xfId="5" applyFont="1" applyFill="1" applyBorder="1">
      <alignment vertical="center"/>
    </xf>
    <xf numFmtId="38" fontId="0" fillId="0" borderId="32" xfId="5" applyFont="1" applyBorder="1">
      <alignment vertical="center"/>
    </xf>
    <xf numFmtId="9" fontId="12" fillId="0" borderId="48" xfId="4" applyNumberFormat="1" applyFill="1" applyBorder="1" applyAlignment="1">
      <alignment horizontal="left" vertical="center"/>
    </xf>
    <xf numFmtId="177" fontId="12" fillId="0" borderId="38" xfId="4" applyNumberFormat="1" applyFill="1" applyBorder="1">
      <alignment vertical="center"/>
    </xf>
    <xf numFmtId="38" fontId="0" fillId="3" borderId="38" xfId="5" applyFont="1" applyFill="1" applyBorder="1">
      <alignment vertical="center"/>
    </xf>
    <xf numFmtId="0" fontId="12" fillId="0" borderId="151" xfId="4" applyBorder="1" applyAlignment="1">
      <alignment horizontal="center" vertical="center" wrapText="1"/>
    </xf>
    <xf numFmtId="0" fontId="12" fillId="0" borderId="152" xfId="4" applyBorder="1" applyAlignment="1">
      <alignment horizontal="center" vertical="center" wrapText="1"/>
    </xf>
    <xf numFmtId="0" fontId="12" fillId="0" borderId="38" xfId="4" applyBorder="1" applyAlignment="1">
      <alignment horizontal="center" vertical="center"/>
    </xf>
    <xf numFmtId="177" fontId="17" fillId="0" borderId="153" xfId="4" applyNumberFormat="1" applyFont="1" applyBorder="1">
      <alignment vertical="center"/>
    </xf>
    <xf numFmtId="0" fontId="17" fillId="0" borderId="37" xfId="4" applyFont="1" applyBorder="1">
      <alignment vertical="center"/>
    </xf>
    <xf numFmtId="0" fontId="17" fillId="0" borderId="154" xfId="4" applyFont="1" applyBorder="1" applyAlignment="1">
      <alignment horizontal="center" vertical="center" wrapText="1"/>
    </xf>
    <xf numFmtId="0" fontId="17" fillId="0" borderId="155" xfId="4" applyFont="1" applyBorder="1" applyAlignment="1">
      <alignment horizontal="center" vertical="center" wrapText="1"/>
    </xf>
    <xf numFmtId="0" fontId="12" fillId="0" borderId="155" xfId="4" applyBorder="1">
      <alignment vertical="center"/>
    </xf>
    <xf numFmtId="177" fontId="0" fillId="0" borderId="156" xfId="5" applyNumberFormat="1" applyFont="1" applyFill="1" applyBorder="1">
      <alignment vertical="center"/>
    </xf>
    <xf numFmtId="0" fontId="12" fillId="0" borderId="157" xfId="4" applyBorder="1">
      <alignment vertical="center"/>
    </xf>
    <xf numFmtId="38" fontId="12" fillId="0" borderId="156" xfId="4" applyNumberFormat="1" applyBorder="1">
      <alignment vertical="center"/>
    </xf>
    <xf numFmtId="0" fontId="12" fillId="0" borderId="158" xfId="4" applyBorder="1">
      <alignment vertical="center"/>
    </xf>
    <xf numFmtId="179" fontId="12" fillId="0" borderId="158" xfId="4" applyNumberFormat="1" applyFill="1" applyBorder="1">
      <alignment vertical="center"/>
    </xf>
    <xf numFmtId="38" fontId="0" fillId="0" borderId="158" xfId="5" applyFont="1" applyBorder="1">
      <alignment vertical="center"/>
    </xf>
    <xf numFmtId="0" fontId="12" fillId="0" borderId="159" xfId="4" applyBorder="1">
      <alignment vertical="center"/>
    </xf>
    <xf numFmtId="0" fontId="17" fillId="0" borderId="72" xfId="4" applyFont="1" applyBorder="1" applyAlignment="1">
      <alignment horizontal="center" vertical="center" wrapText="1"/>
    </xf>
    <xf numFmtId="0" fontId="12" fillId="0" borderId="160" xfId="4" applyBorder="1">
      <alignment vertical="center"/>
    </xf>
    <xf numFmtId="177" fontId="0" fillId="0" borderId="145" xfId="5" applyNumberFormat="1" applyFont="1" applyFill="1" applyBorder="1">
      <alignment vertical="center"/>
    </xf>
    <xf numFmtId="0" fontId="12" fillId="0" borderId="161" xfId="4" applyBorder="1">
      <alignment vertical="center"/>
    </xf>
    <xf numFmtId="38" fontId="12" fillId="0" borderId="145" xfId="4" applyNumberFormat="1" applyBorder="1" applyAlignment="1">
      <alignment horizontal="left" vertical="center"/>
    </xf>
    <xf numFmtId="38" fontId="12" fillId="0" borderId="146" xfId="4" applyNumberFormat="1" applyBorder="1" applyAlignment="1">
      <alignment horizontal="left" vertical="center"/>
    </xf>
    <xf numFmtId="0" fontId="12" fillId="0" borderId="146" xfId="4" applyFill="1" applyBorder="1">
      <alignment vertical="center"/>
    </xf>
    <xf numFmtId="38" fontId="0" fillId="0" borderId="146" xfId="5" applyFont="1" applyBorder="1">
      <alignment vertical="center"/>
    </xf>
    <xf numFmtId="177" fontId="0" fillId="0" borderId="39" xfId="5" applyNumberFormat="1" applyFont="1" applyFill="1" applyBorder="1">
      <alignment vertical="center"/>
    </xf>
    <xf numFmtId="38" fontId="12" fillId="0" borderId="39" xfId="4" applyNumberFormat="1" applyBorder="1" applyAlignment="1">
      <alignment horizontal="left" vertical="center"/>
    </xf>
    <xf numFmtId="180" fontId="12" fillId="5" borderId="0" xfId="4" applyNumberFormat="1" applyFill="1" applyBorder="1" applyAlignment="1">
      <alignment horizontal="right" vertical="center"/>
    </xf>
    <xf numFmtId="38" fontId="12" fillId="0" borderId="0" xfId="4" applyNumberFormat="1" applyBorder="1" applyAlignment="1">
      <alignment horizontal="left" vertical="center"/>
    </xf>
    <xf numFmtId="0" fontId="12" fillId="0" borderId="0" xfId="4" applyFill="1" applyBorder="1">
      <alignment vertical="center"/>
    </xf>
    <xf numFmtId="38" fontId="0" fillId="0" borderId="0" xfId="5" applyFont="1" applyBorder="1">
      <alignment vertical="center"/>
    </xf>
    <xf numFmtId="181" fontId="12" fillId="0" borderId="0" xfId="4" applyNumberFormat="1" applyBorder="1">
      <alignment vertical="center"/>
    </xf>
    <xf numFmtId="38" fontId="12" fillId="0" borderId="145" xfId="4" applyNumberFormat="1" applyBorder="1" applyAlignment="1">
      <alignment horizontal="left" vertical="center"/>
    </xf>
    <xf numFmtId="180" fontId="12" fillId="0" borderId="146" xfId="4" applyNumberFormat="1" applyBorder="1" applyAlignment="1">
      <alignment horizontal="right" vertical="center"/>
    </xf>
    <xf numFmtId="38" fontId="12" fillId="0" borderId="146" xfId="4" applyNumberFormat="1" applyBorder="1" applyAlignment="1">
      <alignment horizontal="left" vertical="center"/>
    </xf>
    <xf numFmtId="181" fontId="12" fillId="0" borderId="146" xfId="4" applyNumberFormat="1" applyBorder="1">
      <alignment vertical="center"/>
    </xf>
    <xf numFmtId="182" fontId="12" fillId="0" borderId="0" xfId="4" applyNumberFormat="1" applyFill="1" applyBorder="1" applyAlignment="1">
      <alignment horizontal="right" vertical="center"/>
    </xf>
    <xf numFmtId="38" fontId="12" fillId="0" borderId="0" xfId="4" applyNumberFormat="1" applyFill="1" applyBorder="1" applyAlignment="1">
      <alignment horizontal="left" vertical="center"/>
    </xf>
    <xf numFmtId="181" fontId="12" fillId="0" borderId="0" xfId="4" applyNumberFormat="1" applyFill="1" applyBorder="1">
      <alignment vertical="center"/>
    </xf>
    <xf numFmtId="177" fontId="12" fillId="0" borderId="39" xfId="4" applyNumberFormat="1" applyFill="1" applyBorder="1">
      <alignment vertical="center"/>
    </xf>
    <xf numFmtId="38" fontId="0" fillId="0" borderId="39" xfId="5" applyFont="1" applyFill="1" applyBorder="1">
      <alignment vertical="center"/>
    </xf>
    <xf numFmtId="181" fontId="12" fillId="4" borderId="0" xfId="4" applyNumberFormat="1" applyFill="1" applyBorder="1">
      <alignment vertical="center"/>
    </xf>
    <xf numFmtId="38" fontId="0" fillId="0" borderId="0" xfId="5" applyFont="1" applyFill="1" applyBorder="1">
      <alignment vertical="center"/>
    </xf>
    <xf numFmtId="183" fontId="0" fillId="0" borderId="0" xfId="5" applyNumberFormat="1" applyFont="1" applyBorder="1">
      <alignment vertical="center"/>
    </xf>
    <xf numFmtId="177" fontId="12" fillId="0" borderId="145" xfId="4" applyNumberFormat="1" applyFill="1" applyBorder="1">
      <alignment vertical="center"/>
    </xf>
    <xf numFmtId="38" fontId="0" fillId="0" borderId="145" xfId="5" applyFont="1" applyFill="1" applyBorder="1">
      <alignment vertical="center"/>
    </xf>
    <xf numFmtId="38" fontId="0" fillId="0" borderId="146" xfId="5" applyFont="1" applyFill="1" applyBorder="1">
      <alignment vertical="center"/>
    </xf>
    <xf numFmtId="183" fontId="0" fillId="0" borderId="146" xfId="5" applyNumberFormat="1" applyFont="1" applyBorder="1">
      <alignment vertical="center"/>
    </xf>
    <xf numFmtId="0" fontId="12" fillId="0" borderId="124" xfId="4" applyBorder="1">
      <alignment vertical="center"/>
    </xf>
    <xf numFmtId="177" fontId="0" fillId="0" borderId="117" xfId="5" applyNumberFormat="1" applyFont="1" applyFill="1" applyBorder="1">
      <alignment vertical="center"/>
    </xf>
    <xf numFmtId="0" fontId="12" fillId="0" borderId="162" xfId="4" applyBorder="1">
      <alignment vertical="center"/>
    </xf>
    <xf numFmtId="0" fontId="12" fillId="0" borderId="117" xfId="4" applyBorder="1">
      <alignment vertical="center"/>
    </xf>
    <xf numFmtId="0" fontId="12" fillId="0" borderId="118" xfId="4" applyBorder="1">
      <alignment vertical="center"/>
    </xf>
    <xf numFmtId="38" fontId="0" fillId="4" borderId="118" xfId="5" applyFont="1" applyFill="1" applyBorder="1">
      <alignment vertical="center"/>
    </xf>
    <xf numFmtId="38" fontId="0" fillId="0" borderId="118" xfId="5" applyFont="1" applyBorder="1">
      <alignment vertical="center"/>
    </xf>
    <xf numFmtId="0" fontId="12" fillId="0" borderId="118" xfId="4" applyFill="1" applyBorder="1">
      <alignment vertical="center"/>
    </xf>
    <xf numFmtId="9" fontId="12" fillId="0" borderId="118" xfId="4" applyNumberFormat="1" applyBorder="1" applyAlignment="1">
      <alignment horizontal="left" vertical="center"/>
    </xf>
    <xf numFmtId="0" fontId="12" fillId="0" borderId="163" xfId="4" applyBorder="1">
      <alignment vertical="center"/>
    </xf>
    <xf numFmtId="0" fontId="12" fillId="0" borderId="39" xfId="4" applyFill="1" applyBorder="1">
      <alignment vertical="center"/>
    </xf>
    <xf numFmtId="0" fontId="12" fillId="0" borderId="148" xfId="4" applyBorder="1">
      <alignment vertical="center"/>
    </xf>
    <xf numFmtId="38" fontId="0" fillId="0" borderId="118" xfId="5" applyFont="1" applyFill="1" applyBorder="1">
      <alignment vertical="center"/>
    </xf>
    <xf numFmtId="3" fontId="12" fillId="0" borderId="118" xfId="4" applyNumberFormat="1" applyFill="1" applyBorder="1">
      <alignment vertical="center"/>
    </xf>
    <xf numFmtId="0" fontId="12" fillId="0" borderId="39" xfId="4" applyBorder="1">
      <alignment vertical="center"/>
    </xf>
    <xf numFmtId="0" fontId="12" fillId="0" borderId="72" xfId="4" applyBorder="1" applyAlignment="1">
      <alignment horizontal="right" vertical="center"/>
    </xf>
    <xf numFmtId="181" fontId="12" fillId="0" borderId="39" xfId="5" applyNumberFormat="1" applyFont="1" applyFill="1" applyBorder="1" applyAlignment="1">
      <alignment vertical="center"/>
    </xf>
    <xf numFmtId="181" fontId="12" fillId="0" borderId="39" xfId="5" applyNumberFormat="1" applyFont="1" applyFill="1" applyBorder="1">
      <alignment vertical="center"/>
    </xf>
    <xf numFmtId="181" fontId="12" fillId="0" borderId="0" xfId="4" applyNumberFormat="1">
      <alignment vertical="center"/>
    </xf>
    <xf numFmtId="0" fontId="12" fillId="0" borderId="160" xfId="4" applyBorder="1" applyAlignment="1">
      <alignment horizontal="right" vertical="center"/>
    </xf>
    <xf numFmtId="181" fontId="12" fillId="0" borderId="145" xfId="5" applyNumberFormat="1" applyFont="1" applyFill="1" applyBorder="1">
      <alignment vertical="center"/>
    </xf>
    <xf numFmtId="0" fontId="12" fillId="0" borderId="124" xfId="4" applyBorder="1" applyAlignment="1">
      <alignment horizontal="left" vertical="center"/>
    </xf>
    <xf numFmtId="0" fontId="12" fillId="0" borderId="72" xfId="4" applyBorder="1" applyAlignment="1">
      <alignment horizontal="left" vertical="center"/>
    </xf>
    <xf numFmtId="0" fontId="12" fillId="0" borderId="102" xfId="4" applyBorder="1" applyAlignment="1">
      <alignment horizontal="left" vertical="center"/>
    </xf>
    <xf numFmtId="177" fontId="0" fillId="0" borderId="55" xfId="5" applyNumberFormat="1" applyFont="1" applyFill="1" applyBorder="1">
      <alignment vertical="center"/>
    </xf>
    <xf numFmtId="181" fontId="12" fillId="4" borderId="48" xfId="4" applyNumberFormat="1" applyFill="1" applyBorder="1">
      <alignment vertical="center"/>
    </xf>
    <xf numFmtId="181" fontId="12" fillId="0" borderId="48" xfId="4" applyNumberFormat="1" applyBorder="1">
      <alignment vertical="center"/>
    </xf>
    <xf numFmtId="181" fontId="12" fillId="0" borderId="48" xfId="4" applyNumberFormat="1" applyFill="1" applyBorder="1">
      <alignment vertical="center"/>
    </xf>
    <xf numFmtId="0" fontId="17" fillId="0" borderId="111" xfId="4" applyFont="1" applyBorder="1" applyAlignment="1">
      <alignment horizontal="center" vertical="center" wrapText="1"/>
    </xf>
    <xf numFmtId="0" fontId="12" fillId="0" borderId="111" xfId="4" applyBorder="1" applyAlignment="1">
      <alignment horizontal="left" vertical="center"/>
    </xf>
    <xf numFmtId="177" fontId="0" fillId="0" borderId="41" xfId="5" applyNumberFormat="1" applyFont="1" applyFill="1" applyBorder="1">
      <alignment vertical="center"/>
    </xf>
    <xf numFmtId="0" fontId="12" fillId="0" borderId="68" xfId="4" applyBorder="1">
      <alignment vertical="center"/>
    </xf>
    <xf numFmtId="38" fontId="0" fillId="0" borderId="41" xfId="5" applyFont="1" applyFill="1" applyBorder="1">
      <alignment vertical="center"/>
    </xf>
    <xf numFmtId="181" fontId="12" fillId="0" borderId="35" xfId="4" applyNumberFormat="1" applyFill="1" applyBorder="1">
      <alignment vertical="center"/>
    </xf>
    <xf numFmtId="0" fontId="12" fillId="0" borderId="35" xfId="4" applyFill="1" applyBorder="1">
      <alignment vertical="center"/>
    </xf>
    <xf numFmtId="0" fontId="12" fillId="0" borderId="35" xfId="4" applyBorder="1">
      <alignment vertical="center"/>
    </xf>
    <xf numFmtId="181" fontId="12" fillId="0" borderId="35" xfId="4" applyNumberFormat="1" applyBorder="1">
      <alignment vertical="center"/>
    </xf>
    <xf numFmtId="0" fontId="12" fillId="0" borderId="164" xfId="4" applyBorder="1">
      <alignment vertical="center"/>
    </xf>
    <xf numFmtId="0" fontId="12" fillId="0" borderId="128" xfId="4" applyBorder="1" applyAlignment="1">
      <alignment horizontal="center" vertical="center" wrapText="1"/>
    </xf>
    <xf numFmtId="0" fontId="12" fillId="0" borderId="108" xfId="4" applyBorder="1" applyAlignment="1">
      <alignment horizontal="center" vertical="center" wrapText="1"/>
    </xf>
    <xf numFmtId="177" fontId="0" fillId="0" borderId="128" xfId="5" applyNumberFormat="1" applyFont="1" applyFill="1" applyBorder="1">
      <alignment vertical="center"/>
    </xf>
    <xf numFmtId="0" fontId="12" fillId="0" borderId="108" xfId="4" applyBorder="1">
      <alignment vertical="center"/>
    </xf>
    <xf numFmtId="38" fontId="0" fillId="0" borderId="128" xfId="5" applyFont="1" applyFill="1" applyBorder="1">
      <alignment vertical="center"/>
    </xf>
    <xf numFmtId="181" fontId="12" fillId="0" borderId="25" xfId="4" applyNumberFormat="1" applyFill="1" applyBorder="1">
      <alignment vertical="center"/>
    </xf>
    <xf numFmtId="0" fontId="12" fillId="0" borderId="25" xfId="4" applyFill="1" applyBorder="1">
      <alignment vertical="center"/>
    </xf>
    <xf numFmtId="0" fontId="12" fillId="0" borderId="25" xfId="4" applyBorder="1">
      <alignment vertical="center"/>
    </xf>
    <xf numFmtId="181" fontId="12" fillId="0" borderId="25" xfId="4" applyNumberFormat="1" applyBorder="1">
      <alignment vertical="center"/>
    </xf>
    <xf numFmtId="0" fontId="12" fillId="0" borderId="165" xfId="4" applyBorder="1">
      <alignment vertical="center"/>
    </xf>
    <xf numFmtId="0" fontId="17" fillId="0" borderId="166" xfId="4" applyFont="1" applyBorder="1" applyAlignment="1">
      <alignment horizontal="center" vertical="center" wrapText="1"/>
    </xf>
    <xf numFmtId="177" fontId="17" fillId="0" borderId="128" xfId="5" applyNumberFormat="1" applyFont="1" applyFill="1" applyBorder="1">
      <alignment vertical="center"/>
    </xf>
    <xf numFmtId="0" fontId="23" fillId="0" borderId="167" xfId="4" applyFont="1" applyBorder="1" applyAlignment="1">
      <alignment horizontal="center" vertical="center" textRotation="255" shrinkToFit="1"/>
    </xf>
    <xf numFmtId="0" fontId="23" fillId="0" borderId="125" xfId="4" applyFont="1" applyBorder="1" applyAlignment="1">
      <alignment horizontal="center" vertical="center" textRotation="255" shrinkToFit="1"/>
    </xf>
    <xf numFmtId="0" fontId="12" fillId="0" borderId="9" xfId="4" applyBorder="1" applyAlignment="1">
      <alignment horizontal="left" vertical="center"/>
    </xf>
    <xf numFmtId="177" fontId="0" fillId="0" borderId="114" xfId="5" applyNumberFormat="1" applyFont="1" applyFill="1" applyBorder="1">
      <alignment vertical="center"/>
    </xf>
    <xf numFmtId="0" fontId="12" fillId="0" borderId="125" xfId="4" applyBorder="1">
      <alignment vertical="center"/>
    </xf>
    <xf numFmtId="38" fontId="12" fillId="0" borderId="114" xfId="4" applyNumberFormat="1" applyBorder="1">
      <alignment vertical="center"/>
    </xf>
    <xf numFmtId="0" fontId="12" fillId="0" borderId="27" xfId="4" applyBorder="1">
      <alignment vertical="center"/>
    </xf>
    <xf numFmtId="38" fontId="0" fillId="0" borderId="27" xfId="5" applyFont="1" applyBorder="1">
      <alignment vertical="center"/>
    </xf>
    <xf numFmtId="0" fontId="12" fillId="0" borderId="168" xfId="4" applyBorder="1">
      <alignment vertical="center"/>
    </xf>
    <xf numFmtId="0" fontId="23" fillId="0" borderId="144" xfId="4" applyFont="1" applyBorder="1" applyAlignment="1">
      <alignment horizontal="center" vertical="center" textRotation="255" shrinkToFit="1"/>
    </xf>
    <xf numFmtId="0" fontId="23" fillId="0" borderId="71" xfId="4" applyFont="1" applyBorder="1" applyAlignment="1">
      <alignment horizontal="center" vertical="center" textRotation="255" shrinkToFit="1"/>
    </xf>
    <xf numFmtId="38" fontId="0" fillId="0" borderId="39" xfId="5" applyFont="1" applyBorder="1">
      <alignment vertical="center"/>
    </xf>
    <xf numFmtId="38" fontId="0" fillId="0" borderId="145" xfId="5" applyFont="1" applyBorder="1">
      <alignment vertical="center"/>
    </xf>
    <xf numFmtId="0" fontId="12" fillId="0" borderId="0" xfId="4" applyFill="1" applyBorder="1" applyAlignment="1">
      <alignment horizontal="right" vertical="center"/>
    </xf>
    <xf numFmtId="38" fontId="0" fillId="5" borderId="0" xfId="5" applyFont="1" applyFill="1" applyBorder="1">
      <alignment vertical="center"/>
    </xf>
    <xf numFmtId="181" fontId="12" fillId="5" borderId="0" xfId="4" applyNumberFormat="1" applyFill="1" applyBorder="1">
      <alignment vertical="center"/>
    </xf>
    <xf numFmtId="0" fontId="12" fillId="0" borderId="138" xfId="4" applyBorder="1" applyAlignment="1">
      <alignment horizontal="left" vertical="center"/>
    </xf>
    <xf numFmtId="177" fontId="0" fillId="0" borderId="148" xfId="5" applyNumberFormat="1" applyFont="1" applyFill="1" applyBorder="1">
      <alignment vertical="center"/>
    </xf>
    <xf numFmtId="0" fontId="12" fillId="0" borderId="169" xfId="4" applyBorder="1">
      <alignment vertical="center"/>
    </xf>
    <xf numFmtId="181" fontId="12" fillId="0" borderId="149" xfId="4" applyNumberFormat="1" applyFill="1" applyBorder="1" applyAlignment="1">
      <alignment horizontal="right" vertical="center"/>
    </xf>
    <xf numFmtId="38" fontId="0" fillId="0" borderId="149" xfId="5" applyFont="1" applyFill="1" applyBorder="1">
      <alignment vertical="center"/>
    </xf>
    <xf numFmtId="181" fontId="12" fillId="0" borderId="149" xfId="4" applyNumberFormat="1" applyFill="1" applyBorder="1">
      <alignment vertical="center"/>
    </xf>
    <xf numFmtId="0" fontId="12" fillId="0" borderId="149" xfId="4" applyBorder="1">
      <alignment vertical="center"/>
    </xf>
    <xf numFmtId="0" fontId="12" fillId="0" borderId="170" xfId="4" applyBorder="1">
      <alignment vertical="center"/>
    </xf>
    <xf numFmtId="0" fontId="12" fillId="0" borderId="146" xfId="4" applyFill="1" applyBorder="1" applyAlignment="1">
      <alignment horizontal="center" vertical="center"/>
    </xf>
    <xf numFmtId="38" fontId="0" fillId="0" borderId="149" xfId="5" applyFont="1" applyBorder="1">
      <alignment vertical="center"/>
    </xf>
    <xf numFmtId="0" fontId="23" fillId="0" borderId="166" xfId="4" applyFont="1" applyBorder="1" applyAlignment="1">
      <alignment horizontal="center" vertical="center" textRotation="255" shrinkToFit="1"/>
    </xf>
    <xf numFmtId="0" fontId="23" fillId="0" borderId="68" xfId="4" applyFont="1" applyBorder="1" applyAlignment="1">
      <alignment horizontal="center" vertical="center" textRotation="255" shrinkToFit="1"/>
    </xf>
    <xf numFmtId="0" fontId="12" fillId="0" borderId="22" xfId="4" applyBorder="1" applyAlignment="1">
      <alignment horizontal="center" vertical="center"/>
    </xf>
    <xf numFmtId="177" fontId="17" fillId="0" borderId="40" xfId="5" applyNumberFormat="1" applyFont="1" applyFill="1" applyBorder="1">
      <alignment vertical="center"/>
    </xf>
    <xf numFmtId="0" fontId="12" fillId="0" borderId="21" xfId="4" applyBorder="1">
      <alignment vertical="center"/>
    </xf>
    <xf numFmtId="0" fontId="12" fillId="0" borderId="40" xfId="4" applyBorder="1">
      <alignment vertical="center"/>
    </xf>
    <xf numFmtId="0" fontId="12" fillId="0" borderId="20" xfId="4" applyBorder="1">
      <alignment vertical="center"/>
    </xf>
    <xf numFmtId="38" fontId="0" fillId="0" borderId="20" xfId="5" applyFont="1" applyFill="1" applyBorder="1">
      <alignment vertical="center"/>
    </xf>
    <xf numFmtId="38" fontId="0" fillId="0" borderId="20" xfId="5" applyFont="1" applyBorder="1">
      <alignment vertical="center"/>
    </xf>
    <xf numFmtId="0" fontId="12" fillId="0" borderId="171" xfId="4" applyBorder="1">
      <alignment vertical="center"/>
    </xf>
    <xf numFmtId="0" fontId="17" fillId="0" borderId="167" xfId="4" applyFont="1" applyBorder="1" applyAlignment="1">
      <alignment horizontal="center" vertical="center" textRotation="255" shrinkToFit="1"/>
    </xf>
    <xf numFmtId="0" fontId="17" fillId="0" borderId="125" xfId="4" applyFont="1" applyBorder="1" applyAlignment="1">
      <alignment horizontal="center" vertical="center" textRotation="255" shrinkToFit="1"/>
    </xf>
    <xf numFmtId="0" fontId="12" fillId="0" borderId="172" xfId="4" applyBorder="1" applyAlignment="1">
      <alignment horizontal="left" vertical="center"/>
    </xf>
    <xf numFmtId="177" fontId="12" fillId="0" borderId="173" xfId="4" applyNumberFormat="1" applyFill="1" applyBorder="1">
      <alignment vertical="center"/>
    </xf>
    <xf numFmtId="0" fontId="12" fillId="0" borderId="174" xfId="4" applyBorder="1">
      <alignment vertical="center"/>
    </xf>
    <xf numFmtId="0" fontId="12" fillId="0" borderId="114" xfId="4" applyBorder="1">
      <alignment vertical="center"/>
    </xf>
    <xf numFmtId="38" fontId="0" fillId="0" borderId="27" xfId="5" applyFont="1" applyFill="1" applyBorder="1">
      <alignment vertical="center"/>
    </xf>
    <xf numFmtId="0" fontId="12" fillId="0" borderId="175" xfId="4" applyBorder="1">
      <alignment vertical="center"/>
    </xf>
    <xf numFmtId="0" fontId="12" fillId="0" borderId="176" xfId="4" applyBorder="1">
      <alignment vertical="center"/>
    </xf>
    <xf numFmtId="0" fontId="17" fillId="0" borderId="144" xfId="4" applyFont="1" applyBorder="1" applyAlignment="1">
      <alignment horizontal="center" vertical="center" textRotation="255" shrinkToFit="1"/>
    </xf>
    <xf numFmtId="0" fontId="17" fillId="0" borderId="71" xfId="4" applyFont="1" applyBorder="1" applyAlignment="1">
      <alignment horizontal="center" vertical="center" textRotation="255" shrinkToFit="1"/>
    </xf>
    <xf numFmtId="177" fontId="12" fillId="0" borderId="117" xfId="4" applyNumberFormat="1" applyFill="1" applyBorder="1">
      <alignment vertical="center"/>
    </xf>
    <xf numFmtId="177" fontId="12" fillId="5" borderId="39" xfId="4" applyNumberFormat="1" applyFill="1" applyBorder="1">
      <alignment vertical="center"/>
    </xf>
    <xf numFmtId="0" fontId="12" fillId="0" borderId="70" xfId="4" applyBorder="1" applyAlignment="1">
      <alignment horizontal="center" vertical="center"/>
    </xf>
    <xf numFmtId="177" fontId="17" fillId="0" borderId="38" xfId="4" applyNumberFormat="1" applyFont="1" applyBorder="1">
      <alignment vertical="center"/>
    </xf>
    <xf numFmtId="0" fontId="17" fillId="0" borderId="177" xfId="4" applyFont="1" applyBorder="1" applyAlignment="1">
      <alignment horizontal="center" vertical="center" shrinkToFit="1"/>
    </xf>
    <xf numFmtId="0" fontId="17" fillId="0" borderId="25" xfId="4" applyFont="1" applyBorder="1" applyAlignment="1">
      <alignment horizontal="center" vertical="center" shrinkToFit="1"/>
    </xf>
    <xf numFmtId="177" fontId="17" fillId="0" borderId="128" xfId="4" applyNumberFormat="1" applyFont="1" applyBorder="1">
      <alignment vertical="center"/>
    </xf>
    <xf numFmtId="0" fontId="12" fillId="0" borderId="128" xfId="4" applyBorder="1">
      <alignment vertical="center"/>
    </xf>
    <xf numFmtId="0" fontId="17" fillId="0" borderId="178" xfId="4" applyFont="1" applyBorder="1" applyAlignment="1">
      <alignment horizontal="center" vertical="center"/>
    </xf>
    <xf numFmtId="0" fontId="17" fillId="0" borderId="179" xfId="4" applyFont="1" applyBorder="1" applyAlignment="1">
      <alignment horizontal="center" vertical="center"/>
    </xf>
    <xf numFmtId="181" fontId="17" fillId="0" borderId="135" xfId="4" applyNumberFormat="1" applyFont="1" applyBorder="1">
      <alignment vertical="center"/>
    </xf>
    <xf numFmtId="0" fontId="12" fillId="0" borderId="113" xfId="4" applyBorder="1">
      <alignment vertical="center"/>
    </xf>
    <xf numFmtId="0" fontId="12" fillId="0" borderId="135" xfId="4" applyBorder="1">
      <alignment vertical="center"/>
    </xf>
    <xf numFmtId="0" fontId="12" fillId="0" borderId="180" xfId="4" applyBorder="1">
      <alignment vertical="center"/>
    </xf>
    <xf numFmtId="0" fontId="12" fillId="0" borderId="0" xfId="4" applyFill="1">
      <alignment vertical="center"/>
    </xf>
    <xf numFmtId="177" fontId="12" fillId="0" borderId="0" xfId="4" applyNumberFormat="1" applyFill="1">
      <alignment vertical="center"/>
    </xf>
    <xf numFmtId="184" fontId="12" fillId="0" borderId="0" xfId="4" applyNumberFormat="1" applyFill="1">
      <alignment vertical="center"/>
    </xf>
    <xf numFmtId="0" fontId="24" fillId="0" borderId="0" xfId="4" applyFont="1" applyFill="1" applyAlignment="1">
      <alignment horizontal="center" vertical="center"/>
    </xf>
    <xf numFmtId="0" fontId="17" fillId="0" borderId="0" xfId="4" applyFont="1" applyFill="1" applyBorder="1" applyAlignment="1">
      <alignment horizontal="center" vertical="center"/>
    </xf>
    <xf numFmtId="0" fontId="12" fillId="0" borderId="0" xfId="4" applyFill="1" applyBorder="1" applyAlignment="1">
      <alignment vertical="center"/>
    </xf>
    <xf numFmtId="0" fontId="17" fillId="0" borderId="0" xfId="4" applyFont="1" applyFill="1" applyBorder="1" applyAlignment="1">
      <alignment horizontal="center" vertical="center"/>
    </xf>
    <xf numFmtId="177" fontId="12" fillId="0" borderId="0" xfId="4" applyNumberFormat="1" applyFill="1" applyBorder="1">
      <alignment vertical="center"/>
    </xf>
    <xf numFmtId="184" fontId="12" fillId="0" borderId="0" xfId="4" applyNumberFormat="1" applyFill="1" applyBorder="1">
      <alignment vertical="center"/>
    </xf>
    <xf numFmtId="177" fontId="12" fillId="0" borderId="0" xfId="4" applyNumberFormat="1" applyFont="1" applyFill="1" applyBorder="1">
      <alignment vertical="center"/>
    </xf>
    <xf numFmtId="38" fontId="12" fillId="0" borderId="0" xfId="5" applyFill="1" applyBorder="1">
      <alignment vertical="center"/>
    </xf>
    <xf numFmtId="0" fontId="12" fillId="0" borderId="0" xfId="4" applyFill="1" applyBorder="1" applyAlignment="1">
      <alignment vertical="center"/>
    </xf>
    <xf numFmtId="0" fontId="12" fillId="0" borderId="4" xfId="4" applyFill="1" applyBorder="1" applyAlignment="1">
      <alignment vertical="center"/>
    </xf>
    <xf numFmtId="178" fontId="12" fillId="0" borderId="114" xfId="4" applyNumberFormat="1" applyBorder="1">
      <alignment vertical="center"/>
    </xf>
    <xf numFmtId="177" fontId="12" fillId="0" borderId="125" xfId="4" applyNumberFormat="1" applyFill="1" applyBorder="1">
      <alignment vertical="center"/>
    </xf>
    <xf numFmtId="177" fontId="12" fillId="0" borderId="27" xfId="4" applyNumberFormat="1" applyFill="1" applyBorder="1">
      <alignment vertical="center"/>
    </xf>
    <xf numFmtId="0" fontId="12" fillId="0" borderId="27" xfId="4" applyFill="1" applyBorder="1">
      <alignment vertical="center"/>
    </xf>
    <xf numFmtId="0" fontId="12" fillId="0" borderId="27" xfId="4" applyFill="1" applyBorder="1" applyAlignment="1">
      <alignment horizontal="center" vertical="center"/>
    </xf>
    <xf numFmtId="184" fontId="12" fillId="5" borderId="27" xfId="4" applyNumberFormat="1" applyFill="1" applyBorder="1">
      <alignment vertical="center"/>
    </xf>
    <xf numFmtId="184" fontId="12" fillId="0" borderId="27" xfId="4" applyNumberFormat="1" applyFill="1" applyBorder="1">
      <alignment vertical="center"/>
    </xf>
    <xf numFmtId="0" fontId="12" fillId="0" borderId="28" xfId="4" applyFill="1" applyBorder="1">
      <alignment vertical="center"/>
    </xf>
    <xf numFmtId="0" fontId="12" fillId="0" borderId="11" xfId="4" applyFill="1" applyBorder="1" applyAlignment="1">
      <alignment vertical="center"/>
    </xf>
    <xf numFmtId="178" fontId="12" fillId="0" borderId="39" xfId="4" applyNumberFormat="1" applyFill="1" applyBorder="1">
      <alignment vertical="center"/>
    </xf>
    <xf numFmtId="177" fontId="12" fillId="0" borderId="71" xfId="4" applyNumberFormat="1" applyFill="1" applyBorder="1">
      <alignment vertical="center"/>
    </xf>
    <xf numFmtId="0" fontId="12" fillId="0" borderId="0" xfId="4" applyFill="1" applyBorder="1" applyAlignment="1">
      <alignment horizontal="center" vertical="center"/>
    </xf>
    <xf numFmtId="0" fontId="12" fillId="0" borderId="34" xfId="4" applyFill="1" applyBorder="1">
      <alignment vertical="center"/>
    </xf>
    <xf numFmtId="0" fontId="12" fillId="0" borderId="5" xfId="4" applyFill="1" applyBorder="1" applyAlignment="1">
      <alignment vertical="center"/>
    </xf>
    <xf numFmtId="178" fontId="12" fillId="0" borderId="103" xfId="4" applyNumberFormat="1" applyFill="1" applyBorder="1">
      <alignment vertical="center"/>
    </xf>
    <xf numFmtId="177" fontId="12" fillId="0" borderId="7" xfId="4" applyNumberFormat="1" applyFill="1" applyBorder="1">
      <alignment vertical="center"/>
    </xf>
    <xf numFmtId="177" fontId="12" fillId="0" borderId="6" xfId="4" applyNumberFormat="1" applyFill="1" applyBorder="1">
      <alignment vertical="center"/>
    </xf>
    <xf numFmtId="0" fontId="12" fillId="0" borderId="6" xfId="4" applyFill="1" applyBorder="1">
      <alignment vertical="center"/>
    </xf>
    <xf numFmtId="184" fontId="12" fillId="6" borderId="6" xfId="4" applyNumberFormat="1" applyFill="1" applyBorder="1">
      <alignment vertical="center"/>
    </xf>
    <xf numFmtId="184" fontId="12" fillId="0" borderId="6" xfId="4" applyNumberFormat="1" applyFill="1" applyBorder="1">
      <alignment vertical="center"/>
    </xf>
    <xf numFmtId="38" fontId="12" fillId="0" borderId="29" xfId="5" applyFill="1" applyBorder="1">
      <alignment vertical="center"/>
    </xf>
    <xf numFmtId="184" fontId="12" fillId="5" borderId="0" xfId="4" applyNumberFormat="1" applyFill="1" applyBorder="1">
      <alignment vertical="center"/>
    </xf>
    <xf numFmtId="0" fontId="12" fillId="0" borderId="181" xfId="4" applyFill="1" applyBorder="1" applyAlignment="1">
      <alignment vertical="center"/>
    </xf>
    <xf numFmtId="178" fontId="12" fillId="0" borderId="145" xfId="4" applyNumberFormat="1" applyFill="1" applyBorder="1">
      <alignment vertical="center"/>
    </xf>
    <xf numFmtId="177" fontId="12" fillId="0" borderId="161" xfId="4" applyNumberFormat="1" applyFill="1" applyBorder="1">
      <alignment vertical="center"/>
    </xf>
    <xf numFmtId="177" fontId="12" fillId="0" borderId="146" xfId="4" applyNumberFormat="1" applyFill="1" applyBorder="1" applyAlignment="1">
      <alignment horizontal="center" vertical="center"/>
    </xf>
    <xf numFmtId="184" fontId="12" fillId="0" borderId="146" xfId="4" applyNumberFormat="1" applyFill="1" applyBorder="1">
      <alignment vertical="center"/>
    </xf>
    <xf numFmtId="0" fontId="12" fillId="0" borderId="146" xfId="4" applyFill="1" applyBorder="1" applyAlignment="1">
      <alignment horizontal="center" vertical="center"/>
    </xf>
    <xf numFmtId="181" fontId="12" fillId="0" borderId="146" xfId="4" applyNumberFormat="1" applyFill="1" applyBorder="1">
      <alignment vertical="center"/>
    </xf>
    <xf numFmtId="177" fontId="12" fillId="0" borderId="146" xfId="4" applyNumberFormat="1" applyFill="1" applyBorder="1">
      <alignment vertical="center"/>
    </xf>
    <xf numFmtId="0" fontId="12" fillId="0" borderId="137" xfId="4" applyFill="1" applyBorder="1">
      <alignment vertical="center"/>
    </xf>
    <xf numFmtId="38" fontId="12" fillId="0" borderId="34" xfId="5" applyFill="1" applyBorder="1">
      <alignment vertical="center"/>
    </xf>
    <xf numFmtId="0" fontId="12" fillId="0" borderId="182" xfId="4" applyFill="1" applyBorder="1" applyAlignment="1">
      <alignment vertical="center"/>
    </xf>
    <xf numFmtId="177" fontId="12" fillId="0" borderId="169" xfId="4" applyNumberFormat="1" applyFill="1" applyBorder="1">
      <alignment vertical="center"/>
    </xf>
    <xf numFmtId="177" fontId="12" fillId="0" borderId="149" xfId="4" applyNumberFormat="1" applyFill="1" applyBorder="1">
      <alignment vertical="center"/>
    </xf>
    <xf numFmtId="0" fontId="12" fillId="0" borderId="149" xfId="4" applyFill="1" applyBorder="1">
      <alignment vertical="center"/>
    </xf>
    <xf numFmtId="184" fontId="12" fillId="5" borderId="149" xfId="4" applyNumberFormat="1" applyFill="1" applyBorder="1">
      <alignment vertical="center"/>
    </xf>
    <xf numFmtId="184" fontId="12" fillId="0" borderId="149" xfId="4" applyNumberFormat="1" applyFill="1" applyBorder="1">
      <alignment vertical="center"/>
    </xf>
    <xf numFmtId="38" fontId="12" fillId="0" borderId="139" xfId="5" applyFill="1" applyBorder="1">
      <alignment vertical="center"/>
    </xf>
    <xf numFmtId="0" fontId="12" fillId="0" borderId="18" xfId="4" applyFill="1" applyBorder="1" applyAlignment="1">
      <alignment horizontal="center" vertical="center"/>
    </xf>
    <xf numFmtId="178" fontId="12" fillId="0" borderId="41" xfId="4" applyNumberFormat="1" applyFill="1" applyBorder="1">
      <alignment vertical="center"/>
    </xf>
    <xf numFmtId="177" fontId="12" fillId="0" borderId="68" xfId="4" applyNumberFormat="1" applyFill="1" applyBorder="1">
      <alignment vertical="center"/>
    </xf>
    <xf numFmtId="177" fontId="12" fillId="0" borderId="35" xfId="4" applyNumberFormat="1" applyFill="1" applyBorder="1" applyAlignment="1">
      <alignment horizontal="center" vertical="center"/>
    </xf>
    <xf numFmtId="184" fontId="12" fillId="0" borderId="35" xfId="4" applyNumberFormat="1" applyFill="1" applyBorder="1">
      <alignment vertical="center"/>
    </xf>
    <xf numFmtId="0" fontId="12" fillId="0" borderId="35" xfId="4" applyFill="1" applyBorder="1" applyAlignment="1">
      <alignment horizontal="center" vertical="center"/>
    </xf>
    <xf numFmtId="177" fontId="12" fillId="0" borderId="35" xfId="4" applyNumberFormat="1" applyFill="1" applyBorder="1">
      <alignment vertical="center"/>
    </xf>
    <xf numFmtId="0" fontId="12" fillId="0" borderId="36" xfId="4" applyFill="1" applyBorder="1">
      <alignment vertical="center"/>
    </xf>
    <xf numFmtId="0" fontId="12" fillId="0" borderId="4" xfId="4" applyFill="1" applyBorder="1" applyAlignment="1">
      <alignment horizontal="left" vertical="center"/>
    </xf>
    <xf numFmtId="181" fontId="12" fillId="0" borderId="114" xfId="4" applyNumberFormat="1" applyBorder="1">
      <alignment vertical="center"/>
    </xf>
    <xf numFmtId="177" fontId="12" fillId="0" borderId="27" xfId="4" applyNumberFormat="1" applyFill="1" applyBorder="1" applyAlignment="1">
      <alignment horizontal="center" vertical="center"/>
    </xf>
    <xf numFmtId="185" fontId="12" fillId="0" borderId="27" xfId="4" applyNumberFormat="1" applyFill="1" applyBorder="1">
      <alignment vertical="center"/>
    </xf>
    <xf numFmtId="181" fontId="12" fillId="0" borderId="27" xfId="4" applyNumberFormat="1" applyFill="1" applyBorder="1">
      <alignment vertical="center"/>
    </xf>
    <xf numFmtId="184" fontId="12" fillId="0" borderId="27" xfId="4" applyNumberFormat="1" applyFill="1" applyBorder="1" applyAlignment="1">
      <alignment horizontal="center" vertical="center"/>
    </xf>
    <xf numFmtId="186" fontId="12" fillId="0" borderId="27" xfId="4" applyNumberFormat="1" applyFill="1" applyBorder="1">
      <alignment vertical="center"/>
    </xf>
    <xf numFmtId="0" fontId="12" fillId="0" borderId="18" xfId="4" applyFill="1" applyBorder="1">
      <alignment vertical="center"/>
    </xf>
    <xf numFmtId="177" fontId="12" fillId="0" borderId="41" xfId="4" applyNumberFormat="1" applyFill="1" applyBorder="1">
      <alignment vertical="center"/>
    </xf>
    <xf numFmtId="177" fontId="12" fillId="0" borderId="114" xfId="4" applyNumberFormat="1" applyFill="1" applyBorder="1">
      <alignment vertical="center"/>
    </xf>
    <xf numFmtId="0" fontId="12" fillId="0" borderId="126" xfId="4" applyFill="1" applyBorder="1" applyAlignment="1">
      <alignment vertical="center"/>
    </xf>
    <xf numFmtId="177" fontId="12" fillId="0" borderId="183" xfId="4" applyNumberFormat="1" applyFill="1" applyBorder="1">
      <alignment vertical="center"/>
    </xf>
    <xf numFmtId="177" fontId="12" fillId="0" borderId="184" xfId="4" applyNumberFormat="1" applyFill="1" applyBorder="1">
      <alignment vertical="center"/>
    </xf>
    <xf numFmtId="181" fontId="12" fillId="0" borderId="185" xfId="4" applyNumberFormat="1" applyFill="1" applyBorder="1">
      <alignment vertical="center"/>
    </xf>
    <xf numFmtId="0" fontId="12" fillId="0" borderId="185" xfId="4" applyFill="1" applyBorder="1">
      <alignment vertical="center"/>
    </xf>
    <xf numFmtId="0" fontId="12" fillId="0" borderId="185" xfId="4" applyFill="1" applyBorder="1" applyAlignment="1">
      <alignment horizontal="center" vertical="center"/>
    </xf>
    <xf numFmtId="184" fontId="12" fillId="0" borderId="185" xfId="4" applyNumberFormat="1" applyFill="1" applyBorder="1" applyAlignment="1">
      <alignment horizontal="center" vertical="center"/>
    </xf>
    <xf numFmtId="184" fontId="12" fillId="0" borderId="185" xfId="4" applyNumberFormat="1" applyFill="1" applyBorder="1">
      <alignment vertical="center"/>
    </xf>
    <xf numFmtId="177" fontId="12" fillId="0" borderId="185" xfId="4" applyNumberFormat="1" applyFill="1" applyBorder="1">
      <alignment vertical="center"/>
    </xf>
    <xf numFmtId="0" fontId="12" fillId="0" borderId="127" xfId="4" applyFill="1" applyBorder="1">
      <alignment vertical="center"/>
    </xf>
    <xf numFmtId="0" fontId="12" fillId="0" borderId="116" xfId="4" applyFill="1" applyBorder="1" applyAlignment="1">
      <alignment vertical="center"/>
    </xf>
    <xf numFmtId="177" fontId="12" fillId="0" borderId="162" xfId="4" applyNumberFormat="1" applyFill="1" applyBorder="1">
      <alignment vertical="center"/>
    </xf>
    <xf numFmtId="177" fontId="12" fillId="0" borderId="118" xfId="4" applyNumberFormat="1" applyFill="1" applyBorder="1">
      <alignment vertical="center"/>
    </xf>
    <xf numFmtId="181" fontId="12" fillId="0" borderId="118" xfId="4" applyNumberFormat="1" applyFill="1" applyBorder="1">
      <alignment vertical="center"/>
    </xf>
    <xf numFmtId="0" fontId="12" fillId="0" borderId="118" xfId="4" applyFill="1" applyBorder="1" applyAlignment="1">
      <alignment horizontal="center" vertical="center"/>
    </xf>
    <xf numFmtId="184" fontId="12" fillId="0" borderId="118" xfId="4" applyNumberFormat="1" applyFill="1" applyBorder="1" applyAlignment="1">
      <alignment horizontal="center" vertical="center"/>
    </xf>
    <xf numFmtId="184" fontId="12" fillId="0" borderId="118" xfId="4" applyNumberFormat="1" applyFill="1" applyBorder="1">
      <alignment vertical="center"/>
    </xf>
    <xf numFmtId="0" fontId="12" fillId="0" borderId="119" xfId="4" applyFill="1" applyBorder="1">
      <alignment vertical="center"/>
    </xf>
    <xf numFmtId="0" fontId="12" fillId="0" borderId="186" xfId="4" applyFill="1" applyBorder="1" applyAlignment="1">
      <alignment vertical="center"/>
    </xf>
    <xf numFmtId="177" fontId="12" fillId="0" borderId="187" xfId="4" applyNumberFormat="1" applyFill="1" applyBorder="1">
      <alignment vertical="center"/>
    </xf>
    <xf numFmtId="177" fontId="12" fillId="0" borderId="120" xfId="4" applyNumberFormat="1" applyFill="1" applyBorder="1">
      <alignment vertical="center"/>
    </xf>
    <xf numFmtId="181" fontId="12" fillId="0" borderId="120" xfId="4" applyNumberFormat="1" applyFill="1" applyBorder="1">
      <alignment vertical="center"/>
    </xf>
    <xf numFmtId="0" fontId="12" fillId="0" borderId="120" xfId="4" applyFill="1" applyBorder="1">
      <alignment vertical="center"/>
    </xf>
    <xf numFmtId="0" fontId="12" fillId="0" borderId="120" xfId="4" applyFill="1" applyBorder="1" applyAlignment="1">
      <alignment horizontal="center" vertical="center"/>
    </xf>
    <xf numFmtId="184" fontId="12" fillId="0" borderId="120" xfId="4" applyNumberFormat="1" applyFill="1" applyBorder="1" applyAlignment="1">
      <alignment horizontal="center" vertical="center"/>
    </xf>
    <xf numFmtId="184" fontId="12" fillId="0" borderId="120" xfId="4" applyNumberFormat="1" applyFill="1" applyBorder="1">
      <alignment vertical="center"/>
    </xf>
    <xf numFmtId="0" fontId="12" fillId="0" borderId="121" xfId="4" applyFill="1" applyBorder="1">
      <alignment vertical="center"/>
    </xf>
    <xf numFmtId="177" fontId="12" fillId="0" borderId="103" xfId="4" applyNumberFormat="1" applyFill="1" applyBorder="1">
      <alignment vertical="center"/>
    </xf>
    <xf numFmtId="0" fontId="12" fillId="0" borderId="18" xfId="4" applyFill="1" applyBorder="1" applyAlignment="1">
      <alignment vertical="center"/>
    </xf>
    <xf numFmtId="0" fontId="12" fillId="0" borderId="19" xfId="4" applyFill="1" applyBorder="1" applyAlignment="1">
      <alignment vertical="center"/>
    </xf>
    <xf numFmtId="177" fontId="12" fillId="0" borderId="40" xfId="4" applyNumberFormat="1" applyFill="1" applyBorder="1">
      <alignment vertical="center"/>
    </xf>
    <xf numFmtId="177" fontId="12" fillId="0" borderId="21" xfId="4" applyNumberFormat="1" applyFill="1" applyBorder="1">
      <alignment vertical="center"/>
    </xf>
    <xf numFmtId="0" fontId="12" fillId="0" borderId="20" xfId="4" applyFill="1" applyBorder="1">
      <alignment vertical="center"/>
    </xf>
    <xf numFmtId="0" fontId="12" fillId="0" borderId="20" xfId="4" applyFill="1" applyBorder="1" applyAlignment="1">
      <alignment horizontal="center" vertical="center"/>
    </xf>
    <xf numFmtId="179" fontId="12" fillId="0" borderId="20" xfId="4" applyNumberFormat="1" applyFill="1" applyBorder="1">
      <alignment vertical="center"/>
    </xf>
    <xf numFmtId="184" fontId="12" fillId="0" borderId="20" xfId="4" applyNumberFormat="1" applyFill="1" applyBorder="1">
      <alignment vertical="center"/>
    </xf>
    <xf numFmtId="177" fontId="12" fillId="0" borderId="20" xfId="4" applyNumberFormat="1" applyFill="1" applyBorder="1">
      <alignment vertical="center"/>
    </xf>
    <xf numFmtId="0" fontId="12" fillId="0" borderId="69" xfId="4" applyFill="1" applyBorder="1">
      <alignment vertical="center"/>
    </xf>
    <xf numFmtId="0" fontId="12" fillId="0" borderId="0" xfId="4" applyFill="1" applyAlignment="1">
      <alignment horizontal="center" vertical="center"/>
    </xf>
    <xf numFmtId="184" fontId="12" fillId="0" borderId="0" xfId="4" applyNumberFormat="1" applyFill="1" applyBorder="1" applyAlignment="1">
      <alignment horizontal="left" vertical="center"/>
    </xf>
    <xf numFmtId="0" fontId="17" fillId="0" borderId="129" xfId="4" applyFont="1" applyBorder="1" applyAlignment="1">
      <alignment horizontal="center" vertical="center" textRotation="255" shrinkToFit="1"/>
    </xf>
    <xf numFmtId="177" fontId="12" fillId="0" borderId="114" xfId="4" applyNumberFormat="1" applyFill="1" applyBorder="1" applyAlignment="1">
      <alignment vertical="center" shrinkToFit="1"/>
    </xf>
    <xf numFmtId="0" fontId="12" fillId="0" borderId="27" xfId="4" applyFill="1" applyBorder="1" applyAlignment="1">
      <alignment vertical="center" shrinkToFit="1"/>
    </xf>
    <xf numFmtId="0" fontId="12" fillId="0" borderId="175" xfId="4" applyFill="1" applyBorder="1">
      <alignment vertical="center"/>
    </xf>
    <xf numFmtId="187" fontId="12" fillId="4" borderId="27" xfId="4" applyNumberFormat="1" applyFill="1" applyBorder="1">
      <alignment vertical="center"/>
    </xf>
    <xf numFmtId="0" fontId="12" fillId="0" borderId="27" xfId="4" applyFill="1" applyBorder="1" applyAlignment="1">
      <alignment horizontal="left" vertical="center"/>
    </xf>
    <xf numFmtId="181" fontId="12" fillId="0" borderId="27" xfId="4" applyNumberFormat="1" applyFill="1" applyBorder="1" applyAlignment="1">
      <alignment vertical="center" shrinkToFit="1"/>
    </xf>
    <xf numFmtId="0" fontId="17" fillId="0" borderId="130" xfId="4" applyFont="1" applyBorder="1" applyAlignment="1">
      <alignment horizontal="center" vertical="center" textRotation="255" shrinkToFit="1"/>
    </xf>
    <xf numFmtId="0" fontId="12" fillId="0" borderId="118" xfId="4" applyFill="1" applyBorder="1" applyAlignment="1">
      <alignment vertical="center" shrinkToFit="1"/>
    </xf>
    <xf numFmtId="0" fontId="12" fillId="0" borderId="118" xfId="4" applyFill="1" applyBorder="1" applyAlignment="1">
      <alignment horizontal="right" vertical="center"/>
    </xf>
    <xf numFmtId="187" fontId="12" fillId="4" borderId="118" xfId="4" applyNumberFormat="1" applyFill="1" applyBorder="1">
      <alignment vertical="center"/>
    </xf>
    <xf numFmtId="0" fontId="12" fillId="0" borderId="118" xfId="4" applyFill="1" applyBorder="1" applyAlignment="1">
      <alignment horizontal="left" vertical="center"/>
    </xf>
    <xf numFmtId="0" fontId="12" fillId="0" borderId="0" xfId="4" applyFill="1" applyBorder="1" applyAlignment="1">
      <alignment vertical="center" shrinkToFit="1"/>
    </xf>
    <xf numFmtId="187" fontId="12" fillId="4" borderId="0" xfId="4" applyNumberFormat="1" applyFill="1" applyBorder="1">
      <alignment vertical="center"/>
    </xf>
    <xf numFmtId="0" fontId="12" fillId="0" borderId="0" xfId="4" applyFill="1" applyBorder="1" applyAlignment="1">
      <alignment horizontal="left" vertical="center"/>
    </xf>
    <xf numFmtId="0" fontId="12" fillId="0" borderId="49" xfId="4" applyFill="1" applyBorder="1">
      <alignment vertical="center"/>
    </xf>
    <xf numFmtId="0" fontId="17" fillId="0" borderId="136" xfId="4" applyFont="1" applyBorder="1" applyAlignment="1">
      <alignment horizontal="center" vertical="center" textRotation="255" shrinkToFit="1"/>
    </xf>
    <xf numFmtId="177" fontId="17" fillId="0" borderId="40" xfId="4" applyNumberFormat="1" applyFont="1" applyFill="1" applyBorder="1" applyAlignment="1">
      <alignment vertical="center" shrinkToFit="1"/>
    </xf>
    <xf numFmtId="181" fontId="12" fillId="0" borderId="20" xfId="4" applyNumberFormat="1" applyFill="1" applyBorder="1">
      <alignment vertical="center"/>
    </xf>
    <xf numFmtId="184" fontId="12" fillId="0" borderId="20" xfId="4" applyNumberFormat="1" applyFill="1" applyBorder="1" applyAlignment="1">
      <alignment horizontal="left" vertical="center"/>
    </xf>
    <xf numFmtId="0" fontId="17" fillId="0" borderId="129" xfId="4" applyFont="1" applyFill="1" applyBorder="1" applyAlignment="1">
      <alignment vertical="center" textRotation="255" shrinkToFit="1"/>
    </xf>
    <xf numFmtId="0" fontId="12" fillId="0" borderId="27" xfId="4" applyFill="1" applyBorder="1" applyAlignment="1">
      <alignment horizontal="center" vertical="center" shrinkToFit="1"/>
    </xf>
    <xf numFmtId="185" fontId="12" fillId="4" borderId="0" xfId="4" applyNumberFormat="1" applyFill="1" applyBorder="1">
      <alignment vertical="center"/>
    </xf>
    <xf numFmtId="184" fontId="12" fillId="0" borderId="0" xfId="4" applyNumberFormat="1" applyFill="1" applyBorder="1" applyAlignment="1">
      <alignment horizontal="center" vertical="center"/>
    </xf>
    <xf numFmtId="0" fontId="17" fillId="0" borderId="130" xfId="4" applyFont="1" applyFill="1" applyBorder="1" applyAlignment="1">
      <alignment vertical="center" textRotation="255" shrinkToFit="1"/>
    </xf>
    <xf numFmtId="0" fontId="12" fillId="0" borderId="0" xfId="4" applyFill="1" applyBorder="1" applyAlignment="1">
      <alignment horizontal="center" vertical="center" shrinkToFit="1"/>
    </xf>
    <xf numFmtId="0" fontId="17" fillId="0" borderId="130" xfId="4" applyFont="1" applyBorder="1" applyAlignment="1">
      <alignment vertical="center" textRotation="255" shrinkToFit="1"/>
    </xf>
    <xf numFmtId="177" fontId="12" fillId="0" borderId="148" xfId="4" applyNumberFormat="1" applyFill="1" applyBorder="1">
      <alignment vertical="center"/>
    </xf>
    <xf numFmtId="0" fontId="12" fillId="0" borderId="149" xfId="4" applyFill="1" applyBorder="1" applyAlignment="1">
      <alignment horizontal="center" vertical="center" shrinkToFit="1"/>
    </xf>
    <xf numFmtId="0" fontId="12" fillId="0" borderId="149" xfId="4" applyFill="1" applyBorder="1" applyAlignment="1">
      <alignment horizontal="center" vertical="center"/>
    </xf>
    <xf numFmtId="185" fontId="12" fillId="4" borderId="149" xfId="4" applyNumberFormat="1" applyFill="1" applyBorder="1">
      <alignment vertical="center"/>
    </xf>
    <xf numFmtId="0" fontId="12" fillId="0" borderId="149" xfId="4" applyFill="1" applyBorder="1" applyAlignment="1">
      <alignment horizontal="left" vertical="center"/>
    </xf>
    <xf numFmtId="184" fontId="12" fillId="0" borderId="149" xfId="4" applyNumberFormat="1" applyFill="1" applyBorder="1" applyAlignment="1">
      <alignment horizontal="center" vertical="center"/>
    </xf>
    <xf numFmtId="184" fontId="12" fillId="0" borderId="146" xfId="4" applyNumberFormat="1" applyFill="1" applyBorder="1" applyAlignment="1">
      <alignment horizontal="left" vertical="center"/>
    </xf>
    <xf numFmtId="38" fontId="12" fillId="0" borderId="137" xfId="5" applyFill="1" applyBorder="1">
      <alignment vertical="center"/>
    </xf>
    <xf numFmtId="0" fontId="17" fillId="0" borderId="136" xfId="4" applyFont="1" applyBorder="1" applyAlignment="1">
      <alignment vertical="center" textRotation="255" shrinkToFit="1"/>
    </xf>
    <xf numFmtId="0" fontId="12" fillId="0" borderId="19" xfId="4" applyFill="1" applyBorder="1" applyAlignment="1">
      <alignment horizontal="left" vertical="center"/>
    </xf>
    <xf numFmtId="177" fontId="12" fillId="0" borderId="20" xfId="4" applyNumberFormat="1" applyFill="1" applyBorder="1" applyAlignment="1">
      <alignment horizontal="center" vertical="center"/>
    </xf>
    <xf numFmtId="188" fontId="12" fillId="0" borderId="0" xfId="4" applyNumberFormat="1" applyFill="1" applyBorder="1">
      <alignment vertical="center"/>
    </xf>
    <xf numFmtId="0" fontId="12" fillId="0" borderId="19" xfId="4" applyFill="1" applyBorder="1">
      <alignment vertical="center"/>
    </xf>
    <xf numFmtId="177" fontId="17" fillId="0" borderId="40" xfId="4" applyNumberFormat="1" applyFont="1" applyFill="1" applyBorder="1">
      <alignment vertical="center"/>
    </xf>
    <xf numFmtId="0" fontId="17" fillId="0" borderId="24" xfId="4" applyFont="1" applyFill="1" applyBorder="1" applyAlignment="1">
      <alignment horizontal="center" vertical="center"/>
    </xf>
    <xf numFmtId="0" fontId="17" fillId="0" borderId="108" xfId="4" applyFont="1" applyFill="1" applyBorder="1" applyAlignment="1">
      <alignment horizontal="center" vertical="center"/>
    </xf>
    <xf numFmtId="177" fontId="17" fillId="0" borderId="25" xfId="4" applyNumberFormat="1" applyFont="1" applyFill="1" applyBorder="1">
      <alignment vertical="center"/>
    </xf>
    <xf numFmtId="0" fontId="12" fillId="0" borderId="128" xfId="4" applyFill="1" applyBorder="1">
      <alignment vertical="center"/>
    </xf>
    <xf numFmtId="0" fontId="12" fillId="0" borderId="25" xfId="4" applyFill="1" applyBorder="1" applyAlignment="1">
      <alignment horizontal="center" vertical="center"/>
    </xf>
    <xf numFmtId="0" fontId="12" fillId="0" borderId="26" xfId="4" applyFill="1" applyBorder="1">
      <alignment vertical="center"/>
    </xf>
    <xf numFmtId="0" fontId="25" fillId="0" borderId="0" xfId="4" applyFont="1" applyFill="1" applyAlignment="1">
      <alignment horizontal="center" vertical="center"/>
    </xf>
    <xf numFmtId="0" fontId="17" fillId="0" borderId="113" xfId="4" applyFont="1" applyFill="1" applyBorder="1" applyAlignment="1">
      <alignment horizontal="center" vertical="center"/>
    </xf>
    <xf numFmtId="0" fontId="12" fillId="0" borderId="113" xfId="4" applyFill="1" applyBorder="1" applyAlignment="1">
      <alignment vertical="center"/>
    </xf>
    <xf numFmtId="0" fontId="12" fillId="0" borderId="132" xfId="4" applyFill="1" applyBorder="1">
      <alignment vertical="center"/>
    </xf>
    <xf numFmtId="0" fontId="15" fillId="0" borderId="142" xfId="4" applyFont="1" applyFill="1" applyBorder="1">
      <alignment vertical="center"/>
    </xf>
    <xf numFmtId="0" fontId="12" fillId="0" borderId="142" xfId="4" applyFill="1" applyBorder="1">
      <alignment vertical="center"/>
    </xf>
    <xf numFmtId="0" fontId="12" fillId="0" borderId="143" xfId="4" applyFill="1" applyBorder="1">
      <alignment vertical="center"/>
    </xf>
    <xf numFmtId="0" fontId="12" fillId="0" borderId="144" xfId="4" applyFill="1" applyBorder="1">
      <alignment vertical="center"/>
    </xf>
    <xf numFmtId="0" fontId="12" fillId="0" borderId="0" xfId="4" applyFill="1" applyBorder="1" applyAlignment="1">
      <alignment horizontal="center" vertical="center"/>
    </xf>
    <xf numFmtId="0" fontId="12" fillId="0" borderId="150" xfId="4" applyFill="1" applyBorder="1">
      <alignment vertical="center"/>
    </xf>
    <xf numFmtId="2" fontId="12" fillId="0" borderId="0" xfId="4" applyNumberFormat="1" applyFont="1" applyFill="1" applyBorder="1">
      <alignment vertical="center"/>
    </xf>
    <xf numFmtId="38" fontId="12" fillId="0" borderId="0" xfId="5" applyFont="1" applyFill="1" applyBorder="1">
      <alignment vertical="center"/>
    </xf>
    <xf numFmtId="38" fontId="12" fillId="0" borderId="27" xfId="4" applyNumberFormat="1" applyFill="1" applyBorder="1">
      <alignment vertical="center"/>
    </xf>
    <xf numFmtId="0" fontId="15" fillId="0" borderId="0" xfId="4" applyFont="1" applyFill="1" applyBorder="1">
      <alignment vertical="center"/>
    </xf>
    <xf numFmtId="179" fontId="12" fillId="0" borderId="0" xfId="4" applyNumberFormat="1" applyFill="1" applyBorder="1">
      <alignment vertical="center"/>
    </xf>
    <xf numFmtId="189" fontId="12" fillId="0" borderId="0" xfId="4" applyNumberFormat="1" applyFill="1" applyBorder="1">
      <alignment vertical="center"/>
    </xf>
    <xf numFmtId="38" fontId="0" fillId="0" borderId="0" xfId="5" applyFont="1" applyFill="1" applyBorder="1" applyAlignment="1">
      <alignment vertical="center"/>
    </xf>
    <xf numFmtId="180" fontId="0" fillId="0" borderId="0" xfId="5" applyNumberFormat="1" applyFont="1" applyFill="1" applyBorder="1" applyAlignment="1">
      <alignment vertical="center"/>
    </xf>
    <xf numFmtId="0" fontId="12" fillId="0" borderId="134" xfId="4" applyFill="1" applyBorder="1">
      <alignment vertical="center"/>
    </xf>
    <xf numFmtId="38" fontId="12" fillId="0" borderId="122" xfId="4" applyNumberFormat="1" applyFill="1" applyBorder="1">
      <alignment vertical="center"/>
    </xf>
    <xf numFmtId="0" fontId="12" fillId="0" borderId="123" xfId="4" applyFill="1" applyBorder="1">
      <alignment vertical="center"/>
    </xf>
    <xf numFmtId="190" fontId="12" fillId="5" borderId="48" xfId="4" applyNumberFormat="1" applyFill="1" applyBorder="1">
      <alignment vertical="center"/>
    </xf>
    <xf numFmtId="38" fontId="12" fillId="4" borderId="48" xfId="5" applyFont="1" applyFill="1" applyBorder="1">
      <alignment vertical="center"/>
    </xf>
    <xf numFmtId="38" fontId="12" fillId="0" borderId="48" xfId="5" applyFont="1" applyFill="1" applyBorder="1">
      <alignment vertical="center"/>
    </xf>
    <xf numFmtId="1" fontId="12" fillId="0" borderId="48" xfId="4" applyNumberFormat="1" applyFill="1" applyBorder="1">
      <alignment vertical="center"/>
    </xf>
    <xf numFmtId="38" fontId="12" fillId="0" borderId="0" xfId="4" applyNumberFormat="1" applyFill="1" applyBorder="1">
      <alignment vertical="center"/>
    </xf>
    <xf numFmtId="0" fontId="12" fillId="0" borderId="188" xfId="4" applyFill="1" applyBorder="1">
      <alignment vertical="center"/>
    </xf>
    <xf numFmtId="0" fontId="12" fillId="0" borderId="113" xfId="4" applyFill="1" applyBorder="1">
      <alignment vertical="center"/>
    </xf>
    <xf numFmtId="0" fontId="12" fillId="0" borderId="180" xfId="4" applyFill="1" applyBorder="1">
      <alignment vertical="center"/>
    </xf>
    <xf numFmtId="0" fontId="12" fillId="0" borderId="0" xfId="3">
      <alignment vertical="center"/>
    </xf>
    <xf numFmtId="0" fontId="12" fillId="0" borderId="0" xfId="3" applyAlignment="1">
      <alignment horizontal="center" vertical="center"/>
    </xf>
    <xf numFmtId="177" fontId="12" fillId="0" borderId="0" xfId="3" applyNumberFormat="1">
      <alignment vertical="center"/>
    </xf>
    <xf numFmtId="0" fontId="12" fillId="0" borderId="16" xfId="3" applyBorder="1" applyAlignment="1">
      <alignment horizontal="center" vertical="center"/>
    </xf>
    <xf numFmtId="0" fontId="12" fillId="0" borderId="16" xfId="3" applyNumberFormat="1" applyBorder="1" applyAlignment="1">
      <alignment vertical="top" wrapText="1"/>
    </xf>
    <xf numFmtId="0" fontId="12" fillId="0" borderId="0" xfId="3" applyNumberFormat="1" applyAlignment="1">
      <alignment vertical="top" wrapText="1"/>
    </xf>
  </cellXfs>
  <cellStyles count="6">
    <cellStyle name="桁区切り 2" xfId="2"/>
    <cellStyle name="桁区切り 3" xfId="5"/>
    <cellStyle name="標準" xfId="0" builtinId="0"/>
    <cellStyle name="標準 2" xfId="1"/>
    <cellStyle name="標準 3" xfId="3"/>
    <cellStyle name="標準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externalLink" Target="externalLinks/externalLink1.xml" />
  <Relationship Id="rId1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sharedStrings" Target="sharedStrings.xml" />
  <Relationship Id="rId2" Type="http://schemas.openxmlformats.org/officeDocument/2006/relationships/worksheet" Target="worksheets/sheet2.xml" />
  <Relationship Id="rId16" Type="http://schemas.openxmlformats.org/officeDocument/2006/relationships/styles" Target="style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theme" Target="theme/theme1.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externalLink" Target="externalLinks/externalLink2.xml" />
</Relationships>
</file>

<file path=xl/drawings/drawing1.xml><?xml version="1.0" encoding="utf-8"?>
<xdr:wsDr xmlns:xdr="http://schemas.openxmlformats.org/drawingml/2006/spreadsheetDrawing" xmlns:a="http://schemas.openxmlformats.org/drawingml/2006/main">
  <xdr:twoCellAnchor>
    <xdr:from>
      <xdr:col>6</xdr:col>
      <xdr:colOff>111124</xdr:colOff>
      <xdr:row>2</xdr:row>
      <xdr:rowOff>47625</xdr:rowOff>
    </xdr:from>
    <xdr:to>
      <xdr:col>24</xdr:col>
      <xdr:colOff>476249</xdr:colOff>
      <xdr:row>5</xdr:row>
      <xdr:rowOff>2825750</xdr:rowOff>
    </xdr:to>
    <xdr:sp macro="" textlink="">
      <xdr:nvSpPr>
        <xdr:cNvPr id="2" name="テキスト ボックス 1"/>
        <xdr:cNvSpPr txBox="1"/>
      </xdr:nvSpPr>
      <xdr:spPr>
        <a:xfrm>
          <a:off x="8397874" y="1000125"/>
          <a:ext cx="10080625" cy="552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１～４はこの</a:t>
          </a:r>
          <a:r>
            <a:rPr kumimoji="1" lang="en-US" altLang="ja-JP" sz="2400"/>
            <a:t>Excel</a:t>
          </a:r>
          <a:r>
            <a:rPr kumimoji="1" lang="ja-JP" altLang="en-US" sz="2400"/>
            <a:t>内にあります。</a:t>
          </a:r>
          <a:endParaRPr kumimoji="1" lang="en-US" altLang="ja-JP" sz="2400"/>
        </a:p>
        <a:p>
          <a:r>
            <a:rPr kumimoji="1" lang="ja-JP" altLang="en-US" sz="2400" b="1">
              <a:solidFill>
                <a:srgbClr val="FF0000"/>
              </a:solidFill>
            </a:rPr>
            <a:t>「紙媒体」と「データ」２種類の提出</a:t>
          </a:r>
          <a:r>
            <a:rPr kumimoji="1" lang="ja-JP" altLang="en-US" sz="2400"/>
            <a:t>をお願いします。</a:t>
          </a:r>
          <a:endParaRPr kumimoji="1" lang="en-US" altLang="ja-JP" sz="2400"/>
        </a:p>
        <a:p>
          <a:r>
            <a:rPr kumimoji="1" lang="ja-JP" altLang="en-US" sz="2400" b="1">
              <a:solidFill>
                <a:srgbClr val="FF0000"/>
              </a:solidFill>
            </a:rPr>
            <a:t>提出は申請者本人がするようにしてください。</a:t>
          </a:r>
          <a:endParaRPr kumimoji="1" lang="en-US" altLang="ja-JP" sz="2400" b="1">
            <a:solidFill>
              <a:srgbClr val="FF0000"/>
            </a:solidFill>
          </a:endParaRPr>
        </a:p>
        <a:p>
          <a:endParaRPr kumimoji="1" lang="en-US" altLang="ja-JP" sz="2400"/>
        </a:p>
        <a:p>
          <a:r>
            <a:rPr kumimoji="1" lang="en-US" altLang="ja-JP" sz="2400"/>
            <a:t>【</a:t>
          </a:r>
          <a:r>
            <a:rPr kumimoji="1" lang="ja-JP" altLang="en-US" sz="2400"/>
            <a:t>紙媒体</a:t>
          </a:r>
          <a:r>
            <a:rPr kumimoji="1" lang="en-US" altLang="ja-JP" sz="2400"/>
            <a:t>】</a:t>
          </a:r>
        </a:p>
        <a:p>
          <a:r>
            <a:rPr kumimoji="1" lang="ja-JP" altLang="en-US" sz="2400"/>
            <a:t>・すべての資料を印刷し、「添付資料」を添付して提出お願いします。</a:t>
          </a:r>
          <a:endParaRPr kumimoji="1" lang="en-US" altLang="ja-JP" sz="2400"/>
        </a:p>
        <a:p>
          <a:endParaRPr kumimoji="1" lang="en-US" altLang="ja-JP" sz="2400"/>
        </a:p>
        <a:p>
          <a:r>
            <a:rPr kumimoji="1" lang="en-US" altLang="ja-JP" sz="2400"/>
            <a:t>【</a:t>
          </a:r>
          <a:r>
            <a:rPr kumimoji="1" lang="ja-JP" altLang="en-US" sz="2400"/>
            <a:t>データ</a:t>
          </a:r>
          <a:r>
            <a:rPr kumimoji="1" lang="en-US" altLang="ja-JP" sz="2400"/>
            <a:t>】</a:t>
          </a:r>
        </a:p>
        <a:p>
          <a:r>
            <a:rPr kumimoji="1" lang="ja-JP" altLang="en-US" sz="2400"/>
            <a:t>・ＵＳＢに保存して、ＵＳＢを担当までお渡しください。その場でデータをコピーしてＵＳＢはお返しいたします。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85725</xdr:colOff>
      <xdr:row>1</xdr:row>
      <xdr:rowOff>276226</xdr:rowOff>
    </xdr:from>
    <xdr:to>
      <xdr:col>23</xdr:col>
      <xdr:colOff>400050</xdr:colOff>
      <xdr:row>8</xdr:row>
      <xdr:rowOff>9525</xdr:rowOff>
    </xdr:to>
    <xdr:sp macro="" textlink="">
      <xdr:nvSpPr>
        <xdr:cNvPr id="2" name="テキスト ボックス 1"/>
        <xdr:cNvSpPr txBox="1"/>
      </xdr:nvSpPr>
      <xdr:spPr>
        <a:xfrm>
          <a:off x="5657850" y="571501"/>
          <a:ext cx="5114925" cy="14382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個人情報への記載は、</a:t>
          </a:r>
          <a:r>
            <a:rPr kumimoji="1" lang="ja-JP" altLang="en-US" sz="2000" b="1">
              <a:solidFill>
                <a:srgbClr val="FF0000"/>
              </a:solidFill>
            </a:rPr>
            <a:t>日付は空白のまま、署名は手書き</a:t>
          </a:r>
          <a:r>
            <a:rPr kumimoji="1" lang="ja-JP" altLang="en-US" sz="2000"/>
            <a:t>で提出お願いいたします。</a:t>
          </a:r>
          <a:endParaRPr kumimoji="1" lang="en-US" altLang="ja-JP" sz="2000"/>
        </a:p>
        <a:p>
          <a:r>
            <a:rPr kumimoji="1" lang="ja-JP" altLang="en-US" sz="2000"/>
            <a:t>押印もお忘れなく！</a:t>
          </a:r>
          <a:endParaRPr kumimoji="1" lang="en-US" altLang="ja-JP" sz="2000"/>
        </a:p>
        <a:p>
          <a:endParaRPr kumimoji="1" lang="ja-JP" altLang="en-US"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158750</xdr:rowOff>
    </xdr:from>
    <xdr:to>
      <xdr:col>11</xdr:col>
      <xdr:colOff>574372</xdr:colOff>
      <xdr:row>0</xdr:row>
      <xdr:rowOff>1270000</xdr:rowOff>
    </xdr:to>
    <xdr:sp macro="" textlink="">
      <xdr:nvSpPr>
        <xdr:cNvPr id="2" name="テキスト ボックス 1"/>
        <xdr:cNvSpPr txBox="1"/>
      </xdr:nvSpPr>
      <xdr:spPr>
        <a:xfrm>
          <a:off x="276225" y="158750"/>
          <a:ext cx="8632522" cy="1111250"/>
        </a:xfrm>
        <a:prstGeom prst="rect">
          <a:avLst/>
        </a:prstGeom>
        <a:solidFill>
          <a:srgbClr val="FFC000"/>
        </a:solidFill>
        <a:ln w="571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u="dbl"/>
            <a:t>着色項目のみ</a:t>
          </a:r>
          <a:r>
            <a:rPr kumimoji="1" lang="ja-JP" altLang="en-US" sz="4400"/>
            <a:t>入力してください。</a:t>
          </a:r>
          <a:endParaRPr kumimoji="1" lang="en-US" altLang="ja-JP" sz="4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285750</xdr:colOff>
      <xdr:row>0</xdr:row>
      <xdr:rowOff>254000</xdr:rowOff>
    </xdr:from>
    <xdr:to>
      <xdr:col>13</xdr:col>
      <xdr:colOff>177497</xdr:colOff>
      <xdr:row>0</xdr:row>
      <xdr:rowOff>1285875</xdr:rowOff>
    </xdr:to>
    <xdr:sp macro="" textlink="">
      <xdr:nvSpPr>
        <xdr:cNvPr id="2" name="テキスト ボックス 1"/>
        <xdr:cNvSpPr txBox="1"/>
      </xdr:nvSpPr>
      <xdr:spPr>
        <a:xfrm>
          <a:off x="523875" y="254000"/>
          <a:ext cx="8692847" cy="1031875"/>
        </a:xfrm>
        <a:prstGeom prst="rect">
          <a:avLst/>
        </a:prstGeom>
        <a:solidFill>
          <a:srgbClr val="FFC000"/>
        </a:solidFill>
        <a:ln w="571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u="dbl"/>
            <a:t>着色項目のみ</a:t>
          </a:r>
          <a:r>
            <a:rPr kumimoji="1" lang="ja-JP" altLang="en-US" sz="4400"/>
            <a:t>入力してください。</a:t>
          </a:r>
          <a:endParaRPr kumimoji="1" lang="en-US" altLang="ja-JP" sz="4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158750</xdr:colOff>
      <xdr:row>0</xdr:row>
      <xdr:rowOff>174625</xdr:rowOff>
    </xdr:from>
    <xdr:to>
      <xdr:col>13</xdr:col>
      <xdr:colOff>272747</xdr:colOff>
      <xdr:row>0</xdr:row>
      <xdr:rowOff>1206500</xdr:rowOff>
    </xdr:to>
    <xdr:sp macro="" textlink="">
      <xdr:nvSpPr>
        <xdr:cNvPr id="2" name="テキスト ボックス 1"/>
        <xdr:cNvSpPr txBox="1"/>
      </xdr:nvSpPr>
      <xdr:spPr>
        <a:xfrm>
          <a:off x="158750" y="174625"/>
          <a:ext cx="8562672" cy="1031875"/>
        </a:xfrm>
        <a:prstGeom prst="rect">
          <a:avLst/>
        </a:prstGeom>
        <a:solidFill>
          <a:srgbClr val="FFC000"/>
        </a:solidFill>
        <a:ln w="571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u="dbl"/>
            <a:t>着色項目のみ</a:t>
          </a:r>
          <a:r>
            <a:rPr kumimoji="1" lang="ja-JP" altLang="en-US" sz="4400"/>
            <a:t>入力してください。</a:t>
          </a:r>
          <a:endParaRPr kumimoji="1" lang="en-US" altLang="ja-JP" sz="44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254000</xdr:colOff>
      <xdr:row>0</xdr:row>
      <xdr:rowOff>158750</xdr:rowOff>
    </xdr:from>
    <xdr:to>
      <xdr:col>17</xdr:col>
      <xdr:colOff>240997</xdr:colOff>
      <xdr:row>0</xdr:row>
      <xdr:rowOff>1190625</xdr:rowOff>
    </xdr:to>
    <xdr:sp macro="" textlink="">
      <xdr:nvSpPr>
        <xdr:cNvPr id="2" name="テキスト ボックス 1"/>
        <xdr:cNvSpPr txBox="1"/>
      </xdr:nvSpPr>
      <xdr:spPr>
        <a:xfrm>
          <a:off x="254000" y="158750"/>
          <a:ext cx="8569022" cy="1031875"/>
        </a:xfrm>
        <a:prstGeom prst="rect">
          <a:avLst/>
        </a:prstGeom>
        <a:solidFill>
          <a:srgbClr val="FFC000"/>
        </a:solidFill>
        <a:ln w="571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u="dbl"/>
            <a:t>着色項目のみ</a:t>
          </a:r>
          <a:r>
            <a:rPr kumimoji="1" lang="ja-JP" altLang="en-US" sz="4400"/>
            <a:t>入力してください。</a:t>
          </a:r>
          <a:endParaRPr kumimoji="1" lang="en-US" altLang="ja-JP" sz="44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158750</xdr:rowOff>
    </xdr:from>
    <xdr:to>
      <xdr:col>11</xdr:col>
      <xdr:colOff>574372</xdr:colOff>
      <xdr:row>0</xdr:row>
      <xdr:rowOff>1270000</xdr:rowOff>
    </xdr:to>
    <xdr:sp macro="" textlink="">
      <xdr:nvSpPr>
        <xdr:cNvPr id="2" name="テキスト ボックス 1"/>
        <xdr:cNvSpPr txBox="1"/>
      </xdr:nvSpPr>
      <xdr:spPr>
        <a:xfrm>
          <a:off x="276225" y="158750"/>
          <a:ext cx="8632522" cy="1111250"/>
        </a:xfrm>
        <a:prstGeom prst="rect">
          <a:avLst/>
        </a:prstGeom>
        <a:solidFill>
          <a:srgbClr val="FFC000"/>
        </a:solidFill>
        <a:ln w="571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u="dbl"/>
            <a:t>着色項目のみ</a:t>
          </a:r>
          <a:r>
            <a:rPr kumimoji="1" lang="ja-JP" altLang="en-US" sz="4400"/>
            <a:t>入力してください。</a:t>
          </a:r>
          <a:endParaRPr kumimoji="1" lang="en-US" altLang="ja-JP" sz="44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285750</xdr:colOff>
      <xdr:row>0</xdr:row>
      <xdr:rowOff>254000</xdr:rowOff>
    </xdr:from>
    <xdr:to>
      <xdr:col>13</xdr:col>
      <xdr:colOff>177497</xdr:colOff>
      <xdr:row>0</xdr:row>
      <xdr:rowOff>1285875</xdr:rowOff>
    </xdr:to>
    <xdr:sp macro="" textlink="">
      <xdr:nvSpPr>
        <xdr:cNvPr id="2" name="テキスト ボックス 1"/>
        <xdr:cNvSpPr txBox="1"/>
      </xdr:nvSpPr>
      <xdr:spPr>
        <a:xfrm>
          <a:off x="523875" y="254000"/>
          <a:ext cx="8692847" cy="1031875"/>
        </a:xfrm>
        <a:prstGeom prst="rect">
          <a:avLst/>
        </a:prstGeom>
        <a:solidFill>
          <a:srgbClr val="FFC000"/>
        </a:solidFill>
        <a:ln w="571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u="dbl"/>
            <a:t>着色項目のみ</a:t>
          </a:r>
          <a:r>
            <a:rPr kumimoji="1" lang="ja-JP" altLang="en-US" sz="4400"/>
            <a:t>入力してください。</a:t>
          </a:r>
          <a:endParaRPr kumimoji="1" lang="en-US" altLang="ja-JP" sz="44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158750</xdr:colOff>
      <xdr:row>0</xdr:row>
      <xdr:rowOff>174625</xdr:rowOff>
    </xdr:from>
    <xdr:to>
      <xdr:col>13</xdr:col>
      <xdr:colOff>272747</xdr:colOff>
      <xdr:row>0</xdr:row>
      <xdr:rowOff>1206500</xdr:rowOff>
    </xdr:to>
    <xdr:sp macro="" textlink="">
      <xdr:nvSpPr>
        <xdr:cNvPr id="2" name="テキスト ボックス 1"/>
        <xdr:cNvSpPr txBox="1"/>
      </xdr:nvSpPr>
      <xdr:spPr>
        <a:xfrm>
          <a:off x="158750" y="174625"/>
          <a:ext cx="8562672" cy="1031875"/>
        </a:xfrm>
        <a:prstGeom prst="rect">
          <a:avLst/>
        </a:prstGeom>
        <a:solidFill>
          <a:srgbClr val="FFC000"/>
        </a:solidFill>
        <a:ln w="571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u="dbl"/>
            <a:t>着色項目のみ</a:t>
          </a:r>
          <a:r>
            <a:rPr kumimoji="1" lang="ja-JP" altLang="en-US" sz="4400"/>
            <a:t>入力してください。</a:t>
          </a:r>
          <a:endParaRPr kumimoji="1" lang="en-US" altLang="ja-JP" sz="44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254000</xdr:colOff>
      <xdr:row>0</xdr:row>
      <xdr:rowOff>158750</xdr:rowOff>
    </xdr:from>
    <xdr:to>
      <xdr:col>17</xdr:col>
      <xdr:colOff>240997</xdr:colOff>
      <xdr:row>0</xdr:row>
      <xdr:rowOff>1190625</xdr:rowOff>
    </xdr:to>
    <xdr:sp macro="" textlink="">
      <xdr:nvSpPr>
        <xdr:cNvPr id="2" name="テキスト ボックス 1"/>
        <xdr:cNvSpPr txBox="1"/>
      </xdr:nvSpPr>
      <xdr:spPr>
        <a:xfrm>
          <a:off x="254000" y="158750"/>
          <a:ext cx="8569022" cy="1031875"/>
        </a:xfrm>
        <a:prstGeom prst="rect">
          <a:avLst/>
        </a:prstGeom>
        <a:solidFill>
          <a:srgbClr val="FFC000"/>
        </a:solidFill>
        <a:ln w="571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u="dbl"/>
            <a:t>着色項目のみ</a:t>
          </a:r>
          <a:r>
            <a:rPr kumimoji="1" lang="ja-JP" altLang="en-US" sz="4400"/>
            <a:t>入力してください。</a:t>
          </a:r>
          <a:endParaRPr kumimoji="1" lang="en-US" altLang="ja-JP" sz="4400"/>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29987;&#26989;&#25391;&#33288;&#35506;/03&#36786;&#25919;&#20418;&#20849;&#26377;/55%20&#35469;&#23450;&#36786;&#26989;&#32773;/&#9830;&#35469;&#23450;&#36786;&#26989;&#32773;&#30003;&#35531;&#27096;&#24335;/&#27096;&#24335;&#38598;&#12304;&#35469;&#23450;&#36786;&#26989;&#32773;&#65288;&#26032;&#35215;&#32773;&#65289;&#12305;/&#26368;&#26032;&#12304;&#9312;&#26032;&#35215;&#32773;&#12399;&#24517;&#12378;&#12371;&#12398;&#27096;&#24335;&#12288;&#9313;&#32153;&#32154;&#32773;&#12418;&#21033;&#29992;&#21487;&#33021;&#12305;/&#20196;&#21644;&#65298;&#24180;&#24230;/&#9670;&#39178;&#40335;&#65306;&#12481;&#12455;&#12483;&#12463;&#12471;&#12540;&#12488;&#21547;&#12416;.xls"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29987;&#26989;&#25391;&#33288;&#35506;/03&#36786;&#25919;&#20418;&#20849;&#26377;/55%20&#35469;&#23450;&#36786;&#26989;&#32773;/&#9830;&#35469;&#23450;&#36786;&#26989;&#32773;&#30003;&#35531;&#27096;&#24335;/&#27096;&#24335;&#38598;&#12304;&#35469;&#23450;&#36786;&#26989;&#32773;&#65288;&#26032;&#35215;&#32773;&#65289;&#12305;/&#26368;&#26032;&#12304;&#9312;&#26032;&#35215;&#32773;&#12399;&#24517;&#12378;&#12371;&#12398;&#27096;&#24335;&#12288;&#9313;&#32153;&#32154;&#32773;&#12418;&#21033;&#29992;&#21487;&#33021;&#12305;/&#20196;&#21644;&#65298;&#24180;&#24230;/&#9670;&#37226;&#36786;&#65306;&#12481;&#12455;&#12483;&#12463;&#12471;&#12540;&#12488;&#21547;&#12416;.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シート【養鶏】"/>
      <sheetName val="鏡（申請書1)"/>
      <sheetName val="申請書2"/>
      <sheetName val="申請書3"/>
      <sheetName val="申請書4"/>
      <sheetName val="現況"/>
      <sheetName val="目標"/>
    </sheetNames>
    <sheetDataSet>
      <sheetData sheetId="0" refreshError="1"/>
      <sheetData sheetId="1" refreshError="1"/>
      <sheetData sheetId="2" refreshError="1"/>
      <sheetData sheetId="3" refreshError="1"/>
      <sheetData sheetId="4" refreshError="1"/>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シート【酪農用】"/>
      <sheetName val="鏡（申請書1)"/>
      <sheetName val="申請書2"/>
      <sheetName val="申請書3"/>
      <sheetName val="申請書4"/>
      <sheetName val="作成手順"/>
      <sheetName val="農業経営の現状"/>
      <sheetName val="飼料給与量の積算（現状）"/>
      <sheetName val="飼料費の積算（現状）"/>
      <sheetName val="労働時間の現状"/>
      <sheetName val="農業経営の目標"/>
      <sheetName val="飼料給与量の積算（目標）"/>
      <sheetName val="飼料費の積算（目標）"/>
      <sheetName val="労働時間の目標"/>
    </sheetNames>
    <sheetDataSet>
      <sheetData sheetId="0" refreshError="1"/>
      <sheetData sheetId="1" refreshError="1"/>
      <sheetData sheetId="2" refreshError="1"/>
      <sheetData sheetId="3" refreshError="1"/>
      <sheetData sheetId="4" refreshError="1"/>
      <sheetData sheetId="5" refreshError="1"/>
      <sheetData sheetId="6">
        <row r="6">
          <cell r="L6">
            <v>0</v>
          </cell>
        </row>
        <row r="20">
          <cell r="G20">
            <v>0</v>
          </cell>
        </row>
      </sheetData>
      <sheetData sheetId="7">
        <row r="5">
          <cell r="C5" t="e">
            <v>#DIV/0!</v>
          </cell>
        </row>
        <row r="10">
          <cell r="C10">
            <v>0</v>
          </cell>
        </row>
        <row r="12">
          <cell r="C12">
            <v>0</v>
          </cell>
        </row>
        <row r="14">
          <cell r="C14">
            <v>0</v>
          </cell>
        </row>
        <row r="16">
          <cell r="C16">
            <v>0</v>
          </cell>
        </row>
        <row r="18">
          <cell r="C18">
            <v>0</v>
          </cell>
        </row>
        <row r="20">
          <cell r="C20">
            <v>0</v>
          </cell>
        </row>
        <row r="22">
          <cell r="C22">
            <v>0</v>
          </cell>
        </row>
        <row r="24">
          <cell r="C24">
            <v>18</v>
          </cell>
        </row>
        <row r="29">
          <cell r="C29">
            <v>9</v>
          </cell>
        </row>
        <row r="30">
          <cell r="C30">
            <v>60</v>
          </cell>
        </row>
        <row r="31">
          <cell r="C31">
            <v>294</v>
          </cell>
        </row>
        <row r="32">
          <cell r="C32">
            <v>696</v>
          </cell>
        </row>
        <row r="36">
          <cell r="C36">
            <v>0</v>
          </cell>
        </row>
        <row r="38">
          <cell r="C38">
            <v>0</v>
          </cell>
        </row>
        <row r="40">
          <cell r="C40">
            <v>4</v>
          </cell>
        </row>
        <row r="45">
          <cell r="C45">
            <v>371</v>
          </cell>
        </row>
        <row r="49">
          <cell r="C49">
            <v>0</v>
          </cell>
        </row>
        <row r="51">
          <cell r="C51">
            <v>0</v>
          </cell>
        </row>
        <row r="53">
          <cell r="C53">
            <v>4</v>
          </cell>
        </row>
      </sheetData>
      <sheetData sheetId="8">
        <row r="33">
          <cell r="C33" t="e">
            <v>#DIV/0!</v>
          </cell>
        </row>
      </sheetData>
      <sheetData sheetId="9">
        <row r="31">
          <cell r="M31">
            <v>0</v>
          </cell>
        </row>
      </sheetData>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10.xml.rels>&#65279;<?xml version="1.0" encoding="utf-8" standalone="yes"?>
<Relationships xmlns="http://schemas.openxmlformats.org/package/2006/relationships">
  <Relationship Id="rId2" Type="http://schemas.openxmlformats.org/officeDocument/2006/relationships/drawing" Target="../drawings/drawing8.xml" />
</Relationships>
</file>

<file path=xl/worksheets/_rels/sheet11.xml.rels>&#65279;<?xml version="1.0" encoding="utf-8" standalone="yes"?>
<Relationships xmlns="http://schemas.openxmlformats.org/package/2006/relationships">
  <Relationship Id="rId2" Type="http://schemas.openxmlformats.org/officeDocument/2006/relationships/drawing" Target="../drawings/drawing9.xml" />
</Relationships>
</file>

<file path=xl/worksheets/_rels/sheet12.xml.rels>&#65279;<?xml version="1.0" encoding="utf-8" standalone="yes"?>
<Relationships xmlns="http://schemas.openxmlformats.org/package/2006/relationships">
  <Relationship Id="rId2" Type="http://schemas.openxmlformats.org/officeDocument/2006/relationships/drawing" Target="../drawings/drawing10.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5.xml" />
</Relationships>
</file>

<file path=xl/worksheets/_rels/sheet8.xml.rels>&#65279;<?xml version="1.0" encoding="utf-8" standalone="yes"?>
<Relationships xmlns="http://schemas.openxmlformats.org/package/2006/relationships">
  <Relationship Id="rId2" Type="http://schemas.openxmlformats.org/officeDocument/2006/relationships/drawing" Target="../drawings/drawing6.xml" />
</Relationships>
</file>

<file path=xl/worksheets/_rels/sheet9.xml.rels>&#65279;<?xml version="1.0" encoding="utf-8" standalone="yes"?>
<Relationships xmlns="http://schemas.openxmlformats.org/package/2006/relationships">
  <Relationship Id="rId2" Type="http://schemas.openxmlformats.org/officeDocument/2006/relationships/drawing" Target="../drawings/drawing7.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tabSelected="1" view="pageBreakPreview" zoomScale="60" zoomScaleNormal="85" workbookViewId="0">
      <selection activeCell="Z6" sqref="Z6"/>
    </sheetView>
  </sheetViews>
  <sheetFormatPr defaultRowHeight="24" x14ac:dyDescent="0.2"/>
  <cols>
    <col min="1" max="1" width="5.6640625" style="384" bestFit="1" customWidth="1"/>
    <col min="2" max="2" width="52.6640625" style="384" customWidth="1"/>
    <col min="3" max="3" width="10.6640625" style="383" customWidth="1"/>
    <col min="4" max="4" width="56.1640625" style="383" customWidth="1"/>
    <col min="5" max="5" width="10.6640625" style="383" customWidth="1"/>
    <col min="6" max="256" width="9.33203125" style="383"/>
    <col min="257" max="257" width="5.6640625" style="383" bestFit="1" customWidth="1"/>
    <col min="258" max="258" width="52.6640625" style="383" customWidth="1"/>
    <col min="259" max="259" width="10.6640625" style="383" customWidth="1"/>
    <col min="260" max="260" width="56.1640625" style="383" customWidth="1"/>
    <col min="261" max="261" width="10.6640625" style="383" customWidth="1"/>
    <col min="262" max="512" width="9.33203125" style="383"/>
    <col min="513" max="513" width="5.6640625" style="383" bestFit="1" customWidth="1"/>
    <col min="514" max="514" width="52.6640625" style="383" customWidth="1"/>
    <col min="515" max="515" width="10.6640625" style="383" customWidth="1"/>
    <col min="516" max="516" width="56.1640625" style="383" customWidth="1"/>
    <col min="517" max="517" width="10.6640625" style="383" customWidth="1"/>
    <col min="518" max="768" width="9.33203125" style="383"/>
    <col min="769" max="769" width="5.6640625" style="383" bestFit="1" customWidth="1"/>
    <col min="770" max="770" width="52.6640625" style="383" customWidth="1"/>
    <col min="771" max="771" width="10.6640625" style="383" customWidth="1"/>
    <col min="772" max="772" width="56.1640625" style="383" customWidth="1"/>
    <col min="773" max="773" width="10.6640625" style="383" customWidth="1"/>
    <col min="774" max="1024" width="9.33203125" style="383"/>
    <col min="1025" max="1025" width="5.6640625" style="383" bestFit="1" customWidth="1"/>
    <col min="1026" max="1026" width="52.6640625" style="383" customWidth="1"/>
    <col min="1027" max="1027" width="10.6640625" style="383" customWidth="1"/>
    <col min="1028" max="1028" width="56.1640625" style="383" customWidth="1"/>
    <col min="1029" max="1029" width="10.6640625" style="383" customWidth="1"/>
    <col min="1030" max="1280" width="9.33203125" style="383"/>
    <col min="1281" max="1281" width="5.6640625" style="383" bestFit="1" customWidth="1"/>
    <col min="1282" max="1282" width="52.6640625" style="383" customWidth="1"/>
    <col min="1283" max="1283" width="10.6640625" style="383" customWidth="1"/>
    <col min="1284" max="1284" width="56.1640625" style="383" customWidth="1"/>
    <col min="1285" max="1285" width="10.6640625" style="383" customWidth="1"/>
    <col min="1286" max="1536" width="9.33203125" style="383"/>
    <col min="1537" max="1537" width="5.6640625" style="383" bestFit="1" customWidth="1"/>
    <col min="1538" max="1538" width="52.6640625" style="383" customWidth="1"/>
    <col min="1539" max="1539" width="10.6640625" style="383" customWidth="1"/>
    <col min="1540" max="1540" width="56.1640625" style="383" customWidth="1"/>
    <col min="1541" max="1541" width="10.6640625" style="383" customWidth="1"/>
    <col min="1542" max="1792" width="9.33203125" style="383"/>
    <col min="1793" max="1793" width="5.6640625" style="383" bestFit="1" customWidth="1"/>
    <col min="1794" max="1794" width="52.6640625" style="383" customWidth="1"/>
    <col min="1795" max="1795" width="10.6640625" style="383" customWidth="1"/>
    <col min="1796" max="1796" width="56.1640625" style="383" customWidth="1"/>
    <col min="1797" max="1797" width="10.6640625" style="383" customWidth="1"/>
    <col min="1798" max="2048" width="9.33203125" style="383"/>
    <col min="2049" max="2049" width="5.6640625" style="383" bestFit="1" customWidth="1"/>
    <col min="2050" max="2050" width="52.6640625" style="383" customWidth="1"/>
    <col min="2051" max="2051" width="10.6640625" style="383" customWidth="1"/>
    <col min="2052" max="2052" width="56.1640625" style="383" customWidth="1"/>
    <col min="2053" max="2053" width="10.6640625" style="383" customWidth="1"/>
    <col min="2054" max="2304" width="9.33203125" style="383"/>
    <col min="2305" max="2305" width="5.6640625" style="383" bestFit="1" customWidth="1"/>
    <col min="2306" max="2306" width="52.6640625" style="383" customWidth="1"/>
    <col min="2307" max="2307" width="10.6640625" style="383" customWidth="1"/>
    <col min="2308" max="2308" width="56.1640625" style="383" customWidth="1"/>
    <col min="2309" max="2309" width="10.6640625" style="383" customWidth="1"/>
    <col min="2310" max="2560" width="9.33203125" style="383"/>
    <col min="2561" max="2561" width="5.6640625" style="383" bestFit="1" customWidth="1"/>
    <col min="2562" max="2562" width="52.6640625" style="383" customWidth="1"/>
    <col min="2563" max="2563" width="10.6640625" style="383" customWidth="1"/>
    <col min="2564" max="2564" width="56.1640625" style="383" customWidth="1"/>
    <col min="2565" max="2565" width="10.6640625" style="383" customWidth="1"/>
    <col min="2566" max="2816" width="9.33203125" style="383"/>
    <col min="2817" max="2817" width="5.6640625" style="383" bestFit="1" customWidth="1"/>
    <col min="2818" max="2818" width="52.6640625" style="383" customWidth="1"/>
    <col min="2819" max="2819" width="10.6640625" style="383" customWidth="1"/>
    <col min="2820" max="2820" width="56.1640625" style="383" customWidth="1"/>
    <col min="2821" max="2821" width="10.6640625" style="383" customWidth="1"/>
    <col min="2822" max="3072" width="9.33203125" style="383"/>
    <col min="3073" max="3073" width="5.6640625" style="383" bestFit="1" customWidth="1"/>
    <col min="3074" max="3074" width="52.6640625" style="383" customWidth="1"/>
    <col min="3075" max="3075" width="10.6640625" style="383" customWidth="1"/>
    <col min="3076" max="3076" width="56.1640625" style="383" customWidth="1"/>
    <col min="3077" max="3077" width="10.6640625" style="383" customWidth="1"/>
    <col min="3078" max="3328" width="9.33203125" style="383"/>
    <col min="3329" max="3329" width="5.6640625" style="383" bestFit="1" customWidth="1"/>
    <col min="3330" max="3330" width="52.6640625" style="383" customWidth="1"/>
    <col min="3331" max="3331" width="10.6640625" style="383" customWidth="1"/>
    <col min="3332" max="3332" width="56.1640625" style="383" customWidth="1"/>
    <col min="3333" max="3333" width="10.6640625" style="383" customWidth="1"/>
    <col min="3334" max="3584" width="9.33203125" style="383"/>
    <col min="3585" max="3585" width="5.6640625" style="383" bestFit="1" customWidth="1"/>
    <col min="3586" max="3586" width="52.6640625" style="383" customWidth="1"/>
    <col min="3587" max="3587" width="10.6640625" style="383" customWidth="1"/>
    <col min="3588" max="3588" width="56.1640625" style="383" customWidth="1"/>
    <col min="3589" max="3589" width="10.6640625" style="383" customWidth="1"/>
    <col min="3590" max="3840" width="9.33203125" style="383"/>
    <col min="3841" max="3841" width="5.6640625" style="383" bestFit="1" customWidth="1"/>
    <col min="3842" max="3842" width="52.6640625" style="383" customWidth="1"/>
    <col min="3843" max="3843" width="10.6640625" style="383" customWidth="1"/>
    <col min="3844" max="3844" width="56.1640625" style="383" customWidth="1"/>
    <col min="3845" max="3845" width="10.6640625" style="383" customWidth="1"/>
    <col min="3846" max="4096" width="9.33203125" style="383"/>
    <col min="4097" max="4097" width="5.6640625" style="383" bestFit="1" customWidth="1"/>
    <col min="4098" max="4098" width="52.6640625" style="383" customWidth="1"/>
    <col min="4099" max="4099" width="10.6640625" style="383" customWidth="1"/>
    <col min="4100" max="4100" width="56.1640625" style="383" customWidth="1"/>
    <col min="4101" max="4101" width="10.6640625" style="383" customWidth="1"/>
    <col min="4102" max="4352" width="9.33203125" style="383"/>
    <col min="4353" max="4353" width="5.6640625" style="383" bestFit="1" customWidth="1"/>
    <col min="4354" max="4354" width="52.6640625" style="383" customWidth="1"/>
    <col min="4355" max="4355" width="10.6640625" style="383" customWidth="1"/>
    <col min="4356" max="4356" width="56.1640625" style="383" customWidth="1"/>
    <col min="4357" max="4357" width="10.6640625" style="383" customWidth="1"/>
    <col min="4358" max="4608" width="9.33203125" style="383"/>
    <col min="4609" max="4609" width="5.6640625" style="383" bestFit="1" customWidth="1"/>
    <col min="4610" max="4610" width="52.6640625" style="383" customWidth="1"/>
    <col min="4611" max="4611" width="10.6640625" style="383" customWidth="1"/>
    <col min="4612" max="4612" width="56.1640625" style="383" customWidth="1"/>
    <col min="4613" max="4613" width="10.6640625" style="383" customWidth="1"/>
    <col min="4614" max="4864" width="9.33203125" style="383"/>
    <col min="4865" max="4865" width="5.6640625" style="383" bestFit="1" customWidth="1"/>
    <col min="4866" max="4866" width="52.6640625" style="383" customWidth="1"/>
    <col min="4867" max="4867" width="10.6640625" style="383" customWidth="1"/>
    <col min="4868" max="4868" width="56.1640625" style="383" customWidth="1"/>
    <col min="4869" max="4869" width="10.6640625" style="383" customWidth="1"/>
    <col min="4870" max="5120" width="9.33203125" style="383"/>
    <col min="5121" max="5121" width="5.6640625" style="383" bestFit="1" customWidth="1"/>
    <col min="5122" max="5122" width="52.6640625" style="383" customWidth="1"/>
    <col min="5123" max="5123" width="10.6640625" style="383" customWidth="1"/>
    <col min="5124" max="5124" width="56.1640625" style="383" customWidth="1"/>
    <col min="5125" max="5125" width="10.6640625" style="383" customWidth="1"/>
    <col min="5126" max="5376" width="9.33203125" style="383"/>
    <col min="5377" max="5377" width="5.6640625" style="383" bestFit="1" customWidth="1"/>
    <col min="5378" max="5378" width="52.6640625" style="383" customWidth="1"/>
    <col min="5379" max="5379" width="10.6640625" style="383" customWidth="1"/>
    <col min="5380" max="5380" width="56.1640625" style="383" customWidth="1"/>
    <col min="5381" max="5381" width="10.6640625" style="383" customWidth="1"/>
    <col min="5382" max="5632" width="9.33203125" style="383"/>
    <col min="5633" max="5633" width="5.6640625" style="383" bestFit="1" customWidth="1"/>
    <col min="5634" max="5634" width="52.6640625" style="383" customWidth="1"/>
    <col min="5635" max="5635" width="10.6640625" style="383" customWidth="1"/>
    <col min="5636" max="5636" width="56.1640625" style="383" customWidth="1"/>
    <col min="5637" max="5637" width="10.6640625" style="383" customWidth="1"/>
    <col min="5638" max="5888" width="9.33203125" style="383"/>
    <col min="5889" max="5889" width="5.6640625" style="383" bestFit="1" customWidth="1"/>
    <col min="5890" max="5890" width="52.6640625" style="383" customWidth="1"/>
    <col min="5891" max="5891" width="10.6640625" style="383" customWidth="1"/>
    <col min="5892" max="5892" width="56.1640625" style="383" customWidth="1"/>
    <col min="5893" max="5893" width="10.6640625" style="383" customWidth="1"/>
    <col min="5894" max="6144" width="9.33203125" style="383"/>
    <col min="6145" max="6145" width="5.6640625" style="383" bestFit="1" customWidth="1"/>
    <col min="6146" max="6146" width="52.6640625" style="383" customWidth="1"/>
    <col min="6147" max="6147" width="10.6640625" style="383" customWidth="1"/>
    <col min="6148" max="6148" width="56.1640625" style="383" customWidth="1"/>
    <col min="6149" max="6149" width="10.6640625" style="383" customWidth="1"/>
    <col min="6150" max="6400" width="9.33203125" style="383"/>
    <col min="6401" max="6401" width="5.6640625" style="383" bestFit="1" customWidth="1"/>
    <col min="6402" max="6402" width="52.6640625" style="383" customWidth="1"/>
    <col min="6403" max="6403" width="10.6640625" style="383" customWidth="1"/>
    <col min="6404" max="6404" width="56.1640625" style="383" customWidth="1"/>
    <col min="6405" max="6405" width="10.6640625" style="383" customWidth="1"/>
    <col min="6406" max="6656" width="9.33203125" style="383"/>
    <col min="6657" max="6657" width="5.6640625" style="383" bestFit="1" customWidth="1"/>
    <col min="6658" max="6658" width="52.6640625" style="383" customWidth="1"/>
    <col min="6659" max="6659" width="10.6640625" style="383" customWidth="1"/>
    <col min="6660" max="6660" width="56.1640625" style="383" customWidth="1"/>
    <col min="6661" max="6661" width="10.6640625" style="383" customWidth="1"/>
    <col min="6662" max="6912" width="9.33203125" style="383"/>
    <col min="6913" max="6913" width="5.6640625" style="383" bestFit="1" customWidth="1"/>
    <col min="6914" max="6914" width="52.6640625" style="383" customWidth="1"/>
    <col min="6915" max="6915" width="10.6640625" style="383" customWidth="1"/>
    <col min="6916" max="6916" width="56.1640625" style="383" customWidth="1"/>
    <col min="6917" max="6917" width="10.6640625" style="383" customWidth="1"/>
    <col min="6918" max="7168" width="9.33203125" style="383"/>
    <col min="7169" max="7169" width="5.6640625" style="383" bestFit="1" customWidth="1"/>
    <col min="7170" max="7170" width="52.6640625" style="383" customWidth="1"/>
    <col min="7171" max="7171" width="10.6640625" style="383" customWidth="1"/>
    <col min="7172" max="7172" width="56.1640625" style="383" customWidth="1"/>
    <col min="7173" max="7173" width="10.6640625" style="383" customWidth="1"/>
    <col min="7174" max="7424" width="9.33203125" style="383"/>
    <col min="7425" max="7425" width="5.6640625" style="383" bestFit="1" customWidth="1"/>
    <col min="7426" max="7426" width="52.6640625" style="383" customWidth="1"/>
    <col min="7427" max="7427" width="10.6640625" style="383" customWidth="1"/>
    <col min="7428" max="7428" width="56.1640625" style="383" customWidth="1"/>
    <col min="7429" max="7429" width="10.6640625" style="383" customWidth="1"/>
    <col min="7430" max="7680" width="9.33203125" style="383"/>
    <col min="7681" max="7681" width="5.6640625" style="383" bestFit="1" customWidth="1"/>
    <col min="7682" max="7682" width="52.6640625" style="383" customWidth="1"/>
    <col min="7683" max="7683" width="10.6640625" style="383" customWidth="1"/>
    <col min="7684" max="7684" width="56.1640625" style="383" customWidth="1"/>
    <col min="7685" max="7685" width="10.6640625" style="383" customWidth="1"/>
    <col min="7686" max="7936" width="9.33203125" style="383"/>
    <col min="7937" max="7937" width="5.6640625" style="383" bestFit="1" customWidth="1"/>
    <col min="7938" max="7938" width="52.6640625" style="383" customWidth="1"/>
    <col min="7939" max="7939" width="10.6640625" style="383" customWidth="1"/>
    <col min="7940" max="7940" width="56.1640625" style="383" customWidth="1"/>
    <col min="7941" max="7941" width="10.6640625" style="383" customWidth="1"/>
    <col min="7942" max="8192" width="9.33203125" style="383"/>
    <col min="8193" max="8193" width="5.6640625" style="383" bestFit="1" customWidth="1"/>
    <col min="8194" max="8194" width="52.6640625" style="383" customWidth="1"/>
    <col min="8195" max="8195" width="10.6640625" style="383" customWidth="1"/>
    <col min="8196" max="8196" width="56.1640625" style="383" customWidth="1"/>
    <col min="8197" max="8197" width="10.6640625" style="383" customWidth="1"/>
    <col min="8198" max="8448" width="9.33203125" style="383"/>
    <col min="8449" max="8449" width="5.6640625" style="383" bestFit="1" customWidth="1"/>
    <col min="8450" max="8450" width="52.6640625" style="383" customWidth="1"/>
    <col min="8451" max="8451" width="10.6640625" style="383" customWidth="1"/>
    <col min="8452" max="8452" width="56.1640625" style="383" customWidth="1"/>
    <col min="8453" max="8453" width="10.6640625" style="383" customWidth="1"/>
    <col min="8454" max="8704" width="9.33203125" style="383"/>
    <col min="8705" max="8705" width="5.6640625" style="383" bestFit="1" customWidth="1"/>
    <col min="8706" max="8706" width="52.6640625" style="383" customWidth="1"/>
    <col min="8707" max="8707" width="10.6640625" style="383" customWidth="1"/>
    <col min="8708" max="8708" width="56.1640625" style="383" customWidth="1"/>
    <col min="8709" max="8709" width="10.6640625" style="383" customWidth="1"/>
    <col min="8710" max="8960" width="9.33203125" style="383"/>
    <col min="8961" max="8961" width="5.6640625" style="383" bestFit="1" customWidth="1"/>
    <col min="8962" max="8962" width="52.6640625" style="383" customWidth="1"/>
    <col min="8963" max="8963" width="10.6640625" style="383" customWidth="1"/>
    <col min="8964" max="8964" width="56.1640625" style="383" customWidth="1"/>
    <col min="8965" max="8965" width="10.6640625" style="383" customWidth="1"/>
    <col min="8966" max="9216" width="9.33203125" style="383"/>
    <col min="9217" max="9217" width="5.6640625" style="383" bestFit="1" customWidth="1"/>
    <col min="9218" max="9218" width="52.6640625" style="383" customWidth="1"/>
    <col min="9219" max="9219" width="10.6640625" style="383" customWidth="1"/>
    <col min="9220" max="9220" width="56.1640625" style="383" customWidth="1"/>
    <col min="9221" max="9221" width="10.6640625" style="383" customWidth="1"/>
    <col min="9222" max="9472" width="9.33203125" style="383"/>
    <col min="9473" max="9473" width="5.6640625" style="383" bestFit="1" customWidth="1"/>
    <col min="9474" max="9474" width="52.6640625" style="383" customWidth="1"/>
    <col min="9475" max="9475" width="10.6640625" style="383" customWidth="1"/>
    <col min="9476" max="9476" width="56.1640625" style="383" customWidth="1"/>
    <col min="9477" max="9477" width="10.6640625" style="383" customWidth="1"/>
    <col min="9478" max="9728" width="9.33203125" style="383"/>
    <col min="9729" max="9729" width="5.6640625" style="383" bestFit="1" customWidth="1"/>
    <col min="9730" max="9730" width="52.6640625" style="383" customWidth="1"/>
    <col min="9731" max="9731" width="10.6640625" style="383" customWidth="1"/>
    <col min="9732" max="9732" width="56.1640625" style="383" customWidth="1"/>
    <col min="9733" max="9733" width="10.6640625" style="383" customWidth="1"/>
    <col min="9734" max="9984" width="9.33203125" style="383"/>
    <col min="9985" max="9985" width="5.6640625" style="383" bestFit="1" customWidth="1"/>
    <col min="9986" max="9986" width="52.6640625" style="383" customWidth="1"/>
    <col min="9987" max="9987" width="10.6640625" style="383" customWidth="1"/>
    <col min="9988" max="9988" width="56.1640625" style="383" customWidth="1"/>
    <col min="9989" max="9989" width="10.6640625" style="383" customWidth="1"/>
    <col min="9990" max="10240" width="9.33203125" style="383"/>
    <col min="10241" max="10241" width="5.6640625" style="383" bestFit="1" customWidth="1"/>
    <col min="10242" max="10242" width="52.6640625" style="383" customWidth="1"/>
    <col min="10243" max="10243" width="10.6640625" style="383" customWidth="1"/>
    <col min="10244" max="10244" width="56.1640625" style="383" customWidth="1"/>
    <col min="10245" max="10245" width="10.6640625" style="383" customWidth="1"/>
    <col min="10246" max="10496" width="9.33203125" style="383"/>
    <col min="10497" max="10497" width="5.6640625" style="383" bestFit="1" customWidth="1"/>
    <col min="10498" max="10498" width="52.6640625" style="383" customWidth="1"/>
    <col min="10499" max="10499" width="10.6640625" style="383" customWidth="1"/>
    <col min="10500" max="10500" width="56.1640625" style="383" customWidth="1"/>
    <col min="10501" max="10501" width="10.6640625" style="383" customWidth="1"/>
    <col min="10502" max="10752" width="9.33203125" style="383"/>
    <col min="10753" max="10753" width="5.6640625" style="383" bestFit="1" customWidth="1"/>
    <col min="10754" max="10754" width="52.6640625" style="383" customWidth="1"/>
    <col min="10755" max="10755" width="10.6640625" style="383" customWidth="1"/>
    <col min="10756" max="10756" width="56.1640625" style="383" customWidth="1"/>
    <col min="10757" max="10757" width="10.6640625" style="383" customWidth="1"/>
    <col min="10758" max="11008" width="9.33203125" style="383"/>
    <col min="11009" max="11009" width="5.6640625" style="383" bestFit="1" customWidth="1"/>
    <col min="11010" max="11010" width="52.6640625" style="383" customWidth="1"/>
    <col min="11011" max="11011" width="10.6640625" style="383" customWidth="1"/>
    <col min="11012" max="11012" width="56.1640625" style="383" customWidth="1"/>
    <col min="11013" max="11013" width="10.6640625" style="383" customWidth="1"/>
    <col min="11014" max="11264" width="9.33203125" style="383"/>
    <col min="11265" max="11265" width="5.6640625" style="383" bestFit="1" customWidth="1"/>
    <col min="11266" max="11266" width="52.6640625" style="383" customWidth="1"/>
    <col min="11267" max="11267" width="10.6640625" style="383" customWidth="1"/>
    <col min="11268" max="11268" width="56.1640625" style="383" customWidth="1"/>
    <col min="11269" max="11269" width="10.6640625" style="383" customWidth="1"/>
    <col min="11270" max="11520" width="9.33203125" style="383"/>
    <col min="11521" max="11521" width="5.6640625" style="383" bestFit="1" customWidth="1"/>
    <col min="11522" max="11522" width="52.6640625" style="383" customWidth="1"/>
    <col min="11523" max="11523" width="10.6640625" style="383" customWidth="1"/>
    <col min="11524" max="11524" width="56.1640625" style="383" customWidth="1"/>
    <col min="11525" max="11525" width="10.6640625" style="383" customWidth="1"/>
    <col min="11526" max="11776" width="9.33203125" style="383"/>
    <col min="11777" max="11777" width="5.6640625" style="383" bestFit="1" customWidth="1"/>
    <col min="11778" max="11778" width="52.6640625" style="383" customWidth="1"/>
    <col min="11779" max="11779" width="10.6640625" style="383" customWidth="1"/>
    <col min="11780" max="11780" width="56.1640625" style="383" customWidth="1"/>
    <col min="11781" max="11781" width="10.6640625" style="383" customWidth="1"/>
    <col min="11782" max="12032" width="9.33203125" style="383"/>
    <col min="12033" max="12033" width="5.6640625" style="383" bestFit="1" customWidth="1"/>
    <col min="12034" max="12034" width="52.6640625" style="383" customWidth="1"/>
    <col min="12035" max="12035" width="10.6640625" style="383" customWidth="1"/>
    <col min="12036" max="12036" width="56.1640625" style="383" customWidth="1"/>
    <col min="12037" max="12037" width="10.6640625" style="383" customWidth="1"/>
    <col min="12038" max="12288" width="9.33203125" style="383"/>
    <col min="12289" max="12289" width="5.6640625" style="383" bestFit="1" customWidth="1"/>
    <col min="12290" max="12290" width="52.6640625" style="383" customWidth="1"/>
    <col min="12291" max="12291" width="10.6640625" style="383" customWidth="1"/>
    <col min="12292" max="12292" width="56.1640625" style="383" customWidth="1"/>
    <col min="12293" max="12293" width="10.6640625" style="383" customWidth="1"/>
    <col min="12294" max="12544" width="9.33203125" style="383"/>
    <col min="12545" max="12545" width="5.6640625" style="383" bestFit="1" customWidth="1"/>
    <col min="12546" max="12546" width="52.6640625" style="383" customWidth="1"/>
    <col min="12547" max="12547" width="10.6640625" style="383" customWidth="1"/>
    <col min="12548" max="12548" width="56.1640625" style="383" customWidth="1"/>
    <col min="12549" max="12549" width="10.6640625" style="383" customWidth="1"/>
    <col min="12550" max="12800" width="9.33203125" style="383"/>
    <col min="12801" max="12801" width="5.6640625" style="383" bestFit="1" customWidth="1"/>
    <col min="12802" max="12802" width="52.6640625" style="383" customWidth="1"/>
    <col min="12803" max="12803" width="10.6640625" style="383" customWidth="1"/>
    <col min="12804" max="12804" width="56.1640625" style="383" customWidth="1"/>
    <col min="12805" max="12805" width="10.6640625" style="383" customWidth="1"/>
    <col min="12806" max="13056" width="9.33203125" style="383"/>
    <col min="13057" max="13057" width="5.6640625" style="383" bestFit="1" customWidth="1"/>
    <col min="13058" max="13058" width="52.6640625" style="383" customWidth="1"/>
    <col min="13059" max="13059" width="10.6640625" style="383" customWidth="1"/>
    <col min="13060" max="13060" width="56.1640625" style="383" customWidth="1"/>
    <col min="13061" max="13061" width="10.6640625" style="383" customWidth="1"/>
    <col min="13062" max="13312" width="9.33203125" style="383"/>
    <col min="13313" max="13313" width="5.6640625" style="383" bestFit="1" customWidth="1"/>
    <col min="13314" max="13314" width="52.6640625" style="383" customWidth="1"/>
    <col min="13315" max="13315" width="10.6640625" style="383" customWidth="1"/>
    <col min="13316" max="13316" width="56.1640625" style="383" customWidth="1"/>
    <col min="13317" max="13317" width="10.6640625" style="383" customWidth="1"/>
    <col min="13318" max="13568" width="9.33203125" style="383"/>
    <col min="13569" max="13569" width="5.6640625" style="383" bestFit="1" customWidth="1"/>
    <col min="13570" max="13570" width="52.6640625" style="383" customWidth="1"/>
    <col min="13571" max="13571" width="10.6640625" style="383" customWidth="1"/>
    <col min="13572" max="13572" width="56.1640625" style="383" customWidth="1"/>
    <col min="13573" max="13573" width="10.6640625" style="383" customWidth="1"/>
    <col min="13574" max="13824" width="9.33203125" style="383"/>
    <col min="13825" max="13825" width="5.6640625" style="383" bestFit="1" customWidth="1"/>
    <col min="13826" max="13826" width="52.6640625" style="383" customWidth="1"/>
    <col min="13827" max="13827" width="10.6640625" style="383" customWidth="1"/>
    <col min="13828" max="13828" width="56.1640625" style="383" customWidth="1"/>
    <col min="13829" max="13829" width="10.6640625" style="383" customWidth="1"/>
    <col min="13830" max="14080" width="9.33203125" style="383"/>
    <col min="14081" max="14081" width="5.6640625" style="383" bestFit="1" customWidth="1"/>
    <col min="14082" max="14082" width="52.6640625" style="383" customWidth="1"/>
    <col min="14083" max="14083" width="10.6640625" style="383" customWidth="1"/>
    <col min="14084" max="14084" width="56.1640625" style="383" customWidth="1"/>
    <col min="14085" max="14085" width="10.6640625" style="383" customWidth="1"/>
    <col min="14086" max="14336" width="9.33203125" style="383"/>
    <col min="14337" max="14337" width="5.6640625" style="383" bestFit="1" customWidth="1"/>
    <col min="14338" max="14338" width="52.6640625" style="383" customWidth="1"/>
    <col min="14339" max="14339" width="10.6640625" style="383" customWidth="1"/>
    <col min="14340" max="14340" width="56.1640625" style="383" customWidth="1"/>
    <col min="14341" max="14341" width="10.6640625" style="383" customWidth="1"/>
    <col min="14342" max="14592" width="9.33203125" style="383"/>
    <col min="14593" max="14593" width="5.6640625" style="383" bestFit="1" customWidth="1"/>
    <col min="14594" max="14594" width="52.6640625" style="383" customWidth="1"/>
    <col min="14595" max="14595" width="10.6640625" style="383" customWidth="1"/>
    <col min="14596" max="14596" width="56.1640625" style="383" customWidth="1"/>
    <col min="14597" max="14597" width="10.6640625" style="383" customWidth="1"/>
    <col min="14598" max="14848" width="9.33203125" style="383"/>
    <col min="14849" max="14849" width="5.6640625" style="383" bestFit="1" customWidth="1"/>
    <col min="14850" max="14850" width="52.6640625" style="383" customWidth="1"/>
    <col min="14851" max="14851" width="10.6640625" style="383" customWidth="1"/>
    <col min="14852" max="14852" width="56.1640625" style="383" customWidth="1"/>
    <col min="14853" max="14853" width="10.6640625" style="383" customWidth="1"/>
    <col min="14854" max="15104" width="9.33203125" style="383"/>
    <col min="15105" max="15105" width="5.6640625" style="383" bestFit="1" customWidth="1"/>
    <col min="15106" max="15106" width="52.6640625" style="383" customWidth="1"/>
    <col min="15107" max="15107" width="10.6640625" style="383" customWidth="1"/>
    <col min="15108" max="15108" width="56.1640625" style="383" customWidth="1"/>
    <col min="15109" max="15109" width="10.6640625" style="383" customWidth="1"/>
    <col min="15110" max="15360" width="9.33203125" style="383"/>
    <col min="15361" max="15361" width="5.6640625" style="383" bestFit="1" customWidth="1"/>
    <col min="15362" max="15362" width="52.6640625" style="383" customWidth="1"/>
    <col min="15363" max="15363" width="10.6640625" style="383" customWidth="1"/>
    <col min="15364" max="15364" width="56.1640625" style="383" customWidth="1"/>
    <col min="15365" max="15365" width="10.6640625" style="383" customWidth="1"/>
    <col min="15366" max="15616" width="9.33203125" style="383"/>
    <col min="15617" max="15617" width="5.6640625" style="383" bestFit="1" customWidth="1"/>
    <col min="15618" max="15618" width="52.6640625" style="383" customWidth="1"/>
    <col min="15619" max="15619" width="10.6640625" style="383" customWidth="1"/>
    <col min="15620" max="15620" width="56.1640625" style="383" customWidth="1"/>
    <col min="15621" max="15621" width="10.6640625" style="383" customWidth="1"/>
    <col min="15622" max="15872" width="9.33203125" style="383"/>
    <col min="15873" max="15873" width="5.6640625" style="383" bestFit="1" customWidth="1"/>
    <col min="15874" max="15874" width="52.6640625" style="383" customWidth="1"/>
    <col min="15875" max="15875" width="10.6640625" style="383" customWidth="1"/>
    <col min="15876" max="15876" width="56.1640625" style="383" customWidth="1"/>
    <col min="15877" max="15877" width="10.6640625" style="383" customWidth="1"/>
    <col min="15878" max="16128" width="9.33203125" style="383"/>
    <col min="16129" max="16129" width="5.6640625" style="383" bestFit="1" customWidth="1"/>
    <col min="16130" max="16130" width="52.6640625" style="383" customWidth="1"/>
    <col min="16131" max="16131" width="10.6640625" style="383" customWidth="1"/>
    <col min="16132" max="16132" width="56.1640625" style="383" customWidth="1"/>
    <col min="16133" max="16133" width="10.6640625" style="383" customWidth="1"/>
    <col min="16134" max="16384" width="9.33203125" style="383"/>
  </cols>
  <sheetData>
    <row r="1" spans="1:5" ht="56.25" customHeight="1" x14ac:dyDescent="0.2">
      <c r="A1" s="382" t="s">
        <v>102</v>
      </c>
      <c r="B1" s="382"/>
      <c r="C1" s="382"/>
      <c r="D1" s="382"/>
      <c r="E1" s="382"/>
    </row>
    <row r="2" spans="1:5" ht="18.75" customHeight="1" thickBot="1" x14ac:dyDescent="0.25"/>
    <row r="3" spans="1:5" ht="45.75" customHeight="1" thickBot="1" x14ac:dyDescent="0.25">
      <c r="A3" s="385" t="s">
        <v>160</v>
      </c>
      <c r="B3" s="386" t="s">
        <v>103</v>
      </c>
      <c r="C3" s="386" t="s">
        <v>104</v>
      </c>
      <c r="D3" s="386" t="s">
        <v>98</v>
      </c>
      <c r="E3" s="418" t="s">
        <v>161</v>
      </c>
    </row>
    <row r="4" spans="1:5" ht="85.5" customHeight="1" x14ac:dyDescent="0.2">
      <c r="A4" s="387">
        <v>1</v>
      </c>
      <c r="B4" s="388" t="s">
        <v>105</v>
      </c>
      <c r="C4" s="389" t="s">
        <v>106</v>
      </c>
      <c r="D4" s="388" t="s">
        <v>107</v>
      </c>
      <c r="E4" s="390" t="s">
        <v>162</v>
      </c>
    </row>
    <row r="5" spans="1:5" s="396" customFormat="1" ht="85.5" customHeight="1" x14ac:dyDescent="0.2">
      <c r="A5" s="391">
        <f>A4+1</f>
        <v>2</v>
      </c>
      <c r="B5" s="392" t="s">
        <v>108</v>
      </c>
      <c r="C5" s="393" t="s">
        <v>132</v>
      </c>
      <c r="D5" s="394" t="s">
        <v>165</v>
      </c>
      <c r="E5" s="395"/>
    </row>
    <row r="6" spans="1:5" s="396" customFormat="1" ht="231.75" customHeight="1" x14ac:dyDescent="0.2">
      <c r="A6" s="391">
        <f>A5+1</f>
        <v>3</v>
      </c>
      <c r="B6" s="394" t="s">
        <v>109</v>
      </c>
      <c r="C6" s="397" t="s">
        <v>163</v>
      </c>
      <c r="D6" s="417" t="s">
        <v>426</v>
      </c>
      <c r="E6" s="395"/>
    </row>
    <row r="7" spans="1:5" s="396" customFormat="1" ht="85.5" customHeight="1" thickBot="1" x14ac:dyDescent="0.25">
      <c r="A7" s="391">
        <f>A6+1</f>
        <v>4</v>
      </c>
      <c r="B7" s="398" t="s">
        <v>110</v>
      </c>
      <c r="C7" s="399" t="s">
        <v>106</v>
      </c>
      <c r="D7" s="400"/>
      <c r="E7" s="401"/>
    </row>
    <row r="8" spans="1:5" ht="56.25" customHeight="1" thickBot="1" x14ac:dyDescent="0.25">
      <c r="A8" s="402" t="s">
        <v>164</v>
      </c>
      <c r="B8" s="403"/>
      <c r="C8" s="404" t="s">
        <v>166</v>
      </c>
      <c r="D8" s="405"/>
      <c r="E8" s="406"/>
    </row>
    <row r="9" spans="1:5" s="396" customFormat="1" ht="85.5" customHeight="1" x14ac:dyDescent="0.2">
      <c r="A9" s="407" t="s">
        <v>111</v>
      </c>
      <c r="B9" s="408" t="s">
        <v>112</v>
      </c>
      <c r="C9" s="409"/>
      <c r="D9" s="410" t="s">
        <v>113</v>
      </c>
      <c r="E9" s="411"/>
    </row>
    <row r="10" spans="1:5" s="396" customFormat="1" ht="85.5" customHeight="1" thickBot="1" x14ac:dyDescent="0.25">
      <c r="A10" s="412"/>
      <c r="B10" s="413" t="s">
        <v>114</v>
      </c>
      <c r="C10" s="414"/>
      <c r="D10" s="415"/>
      <c r="E10" s="416"/>
    </row>
  </sheetData>
  <mergeCells count="3">
    <mergeCell ref="A1:E1"/>
    <mergeCell ref="A8:B8"/>
    <mergeCell ref="A9:A10"/>
  </mergeCells>
  <phoneticPr fontId="2"/>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view="pageBreakPreview" zoomScale="60" zoomScaleNormal="100" workbookViewId="0">
      <selection activeCell="A50" sqref="A50:B53"/>
    </sheetView>
  </sheetViews>
  <sheetFormatPr defaultRowHeight="13.5" x14ac:dyDescent="0.2"/>
  <cols>
    <col min="1" max="1" width="6.33203125" style="639" customWidth="1"/>
    <col min="2" max="2" width="30.83203125" style="639" bestFit="1" customWidth="1"/>
    <col min="3" max="3" width="17.1640625" style="639" bestFit="1" customWidth="1"/>
    <col min="4" max="4" width="7.1640625" style="639" customWidth="1"/>
    <col min="5" max="5" width="11.83203125" style="639" bestFit="1" customWidth="1"/>
    <col min="6" max="7" width="9.33203125" style="639"/>
    <col min="8" max="8" width="8.83203125" style="639" customWidth="1"/>
    <col min="9" max="9" width="10.1640625" style="639" customWidth="1"/>
    <col min="10" max="12" width="9.33203125" style="639"/>
    <col min="13" max="13" width="8.83203125" style="639" customWidth="1"/>
    <col min="14" max="14" width="9.33203125" style="639"/>
    <col min="15" max="15" width="8.33203125" style="639" customWidth="1"/>
    <col min="16" max="16" width="8.83203125" style="747" customWidth="1"/>
    <col min="17" max="17" width="13.6640625" style="639" customWidth="1"/>
    <col min="18" max="256" width="9.33203125" style="639"/>
    <col min="257" max="257" width="6.33203125" style="639" customWidth="1"/>
    <col min="258" max="258" width="30.83203125" style="639" bestFit="1" customWidth="1"/>
    <col min="259" max="259" width="17" style="639" bestFit="1" customWidth="1"/>
    <col min="260" max="260" width="7.1640625" style="639" customWidth="1"/>
    <col min="261" max="263" width="9.33203125" style="639"/>
    <col min="264" max="264" width="8.83203125" style="639" customWidth="1"/>
    <col min="265" max="265" width="10.1640625" style="639" customWidth="1"/>
    <col min="266" max="268" width="9.33203125" style="639"/>
    <col min="269" max="269" width="8.83203125" style="639" customWidth="1"/>
    <col min="270" max="270" width="9.33203125" style="639"/>
    <col min="271" max="271" width="8.33203125" style="639" customWidth="1"/>
    <col min="272" max="272" width="8.83203125" style="639" customWidth="1"/>
    <col min="273" max="273" width="13.6640625" style="639" customWidth="1"/>
    <col min="274" max="512" width="9.33203125" style="639"/>
    <col min="513" max="513" width="6.33203125" style="639" customWidth="1"/>
    <col min="514" max="514" width="30.83203125" style="639" bestFit="1" customWidth="1"/>
    <col min="515" max="515" width="17" style="639" bestFit="1" customWidth="1"/>
    <col min="516" max="516" width="7.1640625" style="639" customWidth="1"/>
    <col min="517" max="519" width="9.33203125" style="639"/>
    <col min="520" max="520" width="8.83203125" style="639" customWidth="1"/>
    <col min="521" max="521" width="10.1640625" style="639" customWidth="1"/>
    <col min="522" max="524" width="9.33203125" style="639"/>
    <col min="525" max="525" width="8.83203125" style="639" customWidth="1"/>
    <col min="526" max="526" width="9.33203125" style="639"/>
    <col min="527" max="527" width="8.33203125" style="639" customWidth="1"/>
    <col min="528" max="528" width="8.83203125" style="639" customWidth="1"/>
    <col min="529" max="529" width="13.6640625" style="639" customWidth="1"/>
    <col min="530" max="768" width="9.33203125" style="639"/>
    <col min="769" max="769" width="6.33203125" style="639" customWidth="1"/>
    <col min="770" max="770" width="30.83203125" style="639" bestFit="1" customWidth="1"/>
    <col min="771" max="771" width="17" style="639" bestFit="1" customWidth="1"/>
    <col min="772" max="772" width="7.1640625" style="639" customWidth="1"/>
    <col min="773" max="775" width="9.33203125" style="639"/>
    <col min="776" max="776" width="8.83203125" style="639" customWidth="1"/>
    <col min="777" max="777" width="10.1640625" style="639" customWidth="1"/>
    <col min="778" max="780" width="9.33203125" style="639"/>
    <col min="781" max="781" width="8.83203125" style="639" customWidth="1"/>
    <col min="782" max="782" width="9.33203125" style="639"/>
    <col min="783" max="783" width="8.33203125" style="639" customWidth="1"/>
    <col min="784" max="784" width="8.83203125" style="639" customWidth="1"/>
    <col min="785" max="785" width="13.6640625" style="639" customWidth="1"/>
    <col min="786" max="1024" width="9.33203125" style="639"/>
    <col min="1025" max="1025" width="6.33203125" style="639" customWidth="1"/>
    <col min="1026" max="1026" width="30.83203125" style="639" bestFit="1" customWidth="1"/>
    <col min="1027" max="1027" width="17" style="639" bestFit="1" customWidth="1"/>
    <col min="1028" max="1028" width="7.1640625" style="639" customWidth="1"/>
    <col min="1029" max="1031" width="9.33203125" style="639"/>
    <col min="1032" max="1032" width="8.83203125" style="639" customWidth="1"/>
    <col min="1033" max="1033" width="10.1640625" style="639" customWidth="1"/>
    <col min="1034" max="1036" width="9.33203125" style="639"/>
    <col min="1037" max="1037" width="8.83203125" style="639" customWidth="1"/>
    <col min="1038" max="1038" width="9.33203125" style="639"/>
    <col min="1039" max="1039" width="8.33203125" style="639" customWidth="1"/>
    <col min="1040" max="1040" width="8.83203125" style="639" customWidth="1"/>
    <col min="1041" max="1041" width="13.6640625" style="639" customWidth="1"/>
    <col min="1042" max="1280" width="9.33203125" style="639"/>
    <col min="1281" max="1281" width="6.33203125" style="639" customWidth="1"/>
    <col min="1282" max="1282" width="30.83203125" style="639" bestFit="1" customWidth="1"/>
    <col min="1283" max="1283" width="17" style="639" bestFit="1" customWidth="1"/>
    <col min="1284" max="1284" width="7.1640625" style="639" customWidth="1"/>
    <col min="1285" max="1287" width="9.33203125" style="639"/>
    <col min="1288" max="1288" width="8.83203125" style="639" customWidth="1"/>
    <col min="1289" max="1289" width="10.1640625" style="639" customWidth="1"/>
    <col min="1290" max="1292" width="9.33203125" style="639"/>
    <col min="1293" max="1293" width="8.83203125" style="639" customWidth="1"/>
    <col min="1294" max="1294" width="9.33203125" style="639"/>
    <col min="1295" max="1295" width="8.33203125" style="639" customWidth="1"/>
    <col min="1296" max="1296" width="8.83203125" style="639" customWidth="1"/>
    <col min="1297" max="1297" width="13.6640625" style="639" customWidth="1"/>
    <col min="1298" max="1536" width="9.33203125" style="639"/>
    <col min="1537" max="1537" width="6.33203125" style="639" customWidth="1"/>
    <col min="1538" max="1538" width="30.83203125" style="639" bestFit="1" customWidth="1"/>
    <col min="1539" max="1539" width="17" style="639" bestFit="1" customWidth="1"/>
    <col min="1540" max="1540" width="7.1640625" style="639" customWidth="1"/>
    <col min="1541" max="1543" width="9.33203125" style="639"/>
    <col min="1544" max="1544" width="8.83203125" style="639" customWidth="1"/>
    <col min="1545" max="1545" width="10.1640625" style="639" customWidth="1"/>
    <col min="1546" max="1548" width="9.33203125" style="639"/>
    <col min="1549" max="1549" width="8.83203125" style="639" customWidth="1"/>
    <col min="1550" max="1550" width="9.33203125" style="639"/>
    <col min="1551" max="1551" width="8.33203125" style="639" customWidth="1"/>
    <col min="1552" max="1552" width="8.83203125" style="639" customWidth="1"/>
    <col min="1553" max="1553" width="13.6640625" style="639" customWidth="1"/>
    <col min="1554" max="1792" width="9.33203125" style="639"/>
    <col min="1793" max="1793" width="6.33203125" style="639" customWidth="1"/>
    <col min="1794" max="1794" width="30.83203125" style="639" bestFit="1" customWidth="1"/>
    <col min="1795" max="1795" width="17" style="639" bestFit="1" customWidth="1"/>
    <col min="1796" max="1796" width="7.1640625" style="639" customWidth="1"/>
    <col min="1797" max="1799" width="9.33203125" style="639"/>
    <col min="1800" max="1800" width="8.83203125" style="639" customWidth="1"/>
    <col min="1801" max="1801" width="10.1640625" style="639" customWidth="1"/>
    <col min="1802" max="1804" width="9.33203125" style="639"/>
    <col min="1805" max="1805" width="8.83203125" style="639" customWidth="1"/>
    <col min="1806" max="1806" width="9.33203125" style="639"/>
    <col min="1807" max="1807" width="8.33203125" style="639" customWidth="1"/>
    <col min="1808" max="1808" width="8.83203125" style="639" customWidth="1"/>
    <col min="1809" max="1809" width="13.6640625" style="639" customWidth="1"/>
    <col min="1810" max="2048" width="9.33203125" style="639"/>
    <col min="2049" max="2049" width="6.33203125" style="639" customWidth="1"/>
    <col min="2050" max="2050" width="30.83203125" style="639" bestFit="1" customWidth="1"/>
    <col min="2051" max="2051" width="17" style="639" bestFit="1" customWidth="1"/>
    <col min="2052" max="2052" width="7.1640625" style="639" customWidth="1"/>
    <col min="2053" max="2055" width="9.33203125" style="639"/>
    <col min="2056" max="2056" width="8.83203125" style="639" customWidth="1"/>
    <col min="2057" max="2057" width="10.1640625" style="639" customWidth="1"/>
    <col min="2058" max="2060" width="9.33203125" style="639"/>
    <col min="2061" max="2061" width="8.83203125" style="639" customWidth="1"/>
    <col min="2062" max="2062" width="9.33203125" style="639"/>
    <col min="2063" max="2063" width="8.33203125" style="639" customWidth="1"/>
    <col min="2064" max="2064" width="8.83203125" style="639" customWidth="1"/>
    <col min="2065" max="2065" width="13.6640625" style="639" customWidth="1"/>
    <col min="2066" max="2304" width="9.33203125" style="639"/>
    <col min="2305" max="2305" width="6.33203125" style="639" customWidth="1"/>
    <col min="2306" max="2306" width="30.83203125" style="639" bestFit="1" customWidth="1"/>
    <col min="2307" max="2307" width="17" style="639" bestFit="1" customWidth="1"/>
    <col min="2308" max="2308" width="7.1640625" style="639" customWidth="1"/>
    <col min="2309" max="2311" width="9.33203125" style="639"/>
    <col min="2312" max="2312" width="8.83203125" style="639" customWidth="1"/>
    <col min="2313" max="2313" width="10.1640625" style="639" customWidth="1"/>
    <col min="2314" max="2316" width="9.33203125" style="639"/>
    <col min="2317" max="2317" width="8.83203125" style="639" customWidth="1"/>
    <col min="2318" max="2318" width="9.33203125" style="639"/>
    <col min="2319" max="2319" width="8.33203125" style="639" customWidth="1"/>
    <col min="2320" max="2320" width="8.83203125" style="639" customWidth="1"/>
    <col min="2321" max="2321" width="13.6640625" style="639" customWidth="1"/>
    <col min="2322" max="2560" width="9.33203125" style="639"/>
    <col min="2561" max="2561" width="6.33203125" style="639" customWidth="1"/>
    <col min="2562" max="2562" width="30.83203125" style="639" bestFit="1" customWidth="1"/>
    <col min="2563" max="2563" width="17" style="639" bestFit="1" customWidth="1"/>
    <col min="2564" max="2564" width="7.1640625" style="639" customWidth="1"/>
    <col min="2565" max="2567" width="9.33203125" style="639"/>
    <col min="2568" max="2568" width="8.83203125" style="639" customWidth="1"/>
    <col min="2569" max="2569" width="10.1640625" style="639" customWidth="1"/>
    <col min="2570" max="2572" width="9.33203125" style="639"/>
    <col min="2573" max="2573" width="8.83203125" style="639" customWidth="1"/>
    <col min="2574" max="2574" width="9.33203125" style="639"/>
    <col min="2575" max="2575" width="8.33203125" style="639" customWidth="1"/>
    <col min="2576" max="2576" width="8.83203125" style="639" customWidth="1"/>
    <col min="2577" max="2577" width="13.6640625" style="639" customWidth="1"/>
    <col min="2578" max="2816" width="9.33203125" style="639"/>
    <col min="2817" max="2817" width="6.33203125" style="639" customWidth="1"/>
    <col min="2818" max="2818" width="30.83203125" style="639" bestFit="1" customWidth="1"/>
    <col min="2819" max="2819" width="17" style="639" bestFit="1" customWidth="1"/>
    <col min="2820" max="2820" width="7.1640625" style="639" customWidth="1"/>
    <col min="2821" max="2823" width="9.33203125" style="639"/>
    <col min="2824" max="2824" width="8.83203125" style="639" customWidth="1"/>
    <col min="2825" max="2825" width="10.1640625" style="639" customWidth="1"/>
    <col min="2826" max="2828" width="9.33203125" style="639"/>
    <col min="2829" max="2829" width="8.83203125" style="639" customWidth="1"/>
    <col min="2830" max="2830" width="9.33203125" style="639"/>
    <col min="2831" max="2831" width="8.33203125" style="639" customWidth="1"/>
    <col min="2832" max="2832" width="8.83203125" style="639" customWidth="1"/>
    <col min="2833" max="2833" width="13.6640625" style="639" customWidth="1"/>
    <col min="2834" max="3072" width="9.33203125" style="639"/>
    <col min="3073" max="3073" width="6.33203125" style="639" customWidth="1"/>
    <col min="3074" max="3074" width="30.83203125" style="639" bestFit="1" customWidth="1"/>
    <col min="3075" max="3075" width="17" style="639" bestFit="1" customWidth="1"/>
    <col min="3076" max="3076" width="7.1640625" style="639" customWidth="1"/>
    <col min="3077" max="3079" width="9.33203125" style="639"/>
    <col min="3080" max="3080" width="8.83203125" style="639" customWidth="1"/>
    <col min="3081" max="3081" width="10.1640625" style="639" customWidth="1"/>
    <col min="3082" max="3084" width="9.33203125" style="639"/>
    <col min="3085" max="3085" width="8.83203125" style="639" customWidth="1"/>
    <col min="3086" max="3086" width="9.33203125" style="639"/>
    <col min="3087" max="3087" width="8.33203125" style="639" customWidth="1"/>
    <col min="3088" max="3088" width="8.83203125" style="639" customWidth="1"/>
    <col min="3089" max="3089" width="13.6640625" style="639" customWidth="1"/>
    <col min="3090" max="3328" width="9.33203125" style="639"/>
    <col min="3329" max="3329" width="6.33203125" style="639" customWidth="1"/>
    <col min="3330" max="3330" width="30.83203125" style="639" bestFit="1" customWidth="1"/>
    <col min="3331" max="3331" width="17" style="639" bestFit="1" customWidth="1"/>
    <col min="3332" max="3332" width="7.1640625" style="639" customWidth="1"/>
    <col min="3333" max="3335" width="9.33203125" style="639"/>
    <col min="3336" max="3336" width="8.83203125" style="639" customWidth="1"/>
    <col min="3337" max="3337" width="10.1640625" style="639" customWidth="1"/>
    <col min="3338" max="3340" width="9.33203125" style="639"/>
    <col min="3341" max="3341" width="8.83203125" style="639" customWidth="1"/>
    <col min="3342" max="3342" width="9.33203125" style="639"/>
    <col min="3343" max="3343" width="8.33203125" style="639" customWidth="1"/>
    <col min="3344" max="3344" width="8.83203125" style="639" customWidth="1"/>
    <col min="3345" max="3345" width="13.6640625" style="639" customWidth="1"/>
    <col min="3346" max="3584" width="9.33203125" style="639"/>
    <col min="3585" max="3585" width="6.33203125" style="639" customWidth="1"/>
    <col min="3586" max="3586" width="30.83203125" style="639" bestFit="1" customWidth="1"/>
    <col min="3587" max="3587" width="17" style="639" bestFit="1" customWidth="1"/>
    <col min="3588" max="3588" width="7.1640625" style="639" customWidth="1"/>
    <col min="3589" max="3591" width="9.33203125" style="639"/>
    <col min="3592" max="3592" width="8.83203125" style="639" customWidth="1"/>
    <col min="3593" max="3593" width="10.1640625" style="639" customWidth="1"/>
    <col min="3594" max="3596" width="9.33203125" style="639"/>
    <col min="3597" max="3597" width="8.83203125" style="639" customWidth="1"/>
    <col min="3598" max="3598" width="9.33203125" style="639"/>
    <col min="3599" max="3599" width="8.33203125" style="639" customWidth="1"/>
    <col min="3600" max="3600" width="8.83203125" style="639" customWidth="1"/>
    <col min="3601" max="3601" width="13.6640625" style="639" customWidth="1"/>
    <col min="3602" max="3840" width="9.33203125" style="639"/>
    <col min="3841" max="3841" width="6.33203125" style="639" customWidth="1"/>
    <col min="3842" max="3842" width="30.83203125" style="639" bestFit="1" customWidth="1"/>
    <col min="3843" max="3843" width="17" style="639" bestFit="1" customWidth="1"/>
    <col min="3844" max="3844" width="7.1640625" style="639" customWidth="1"/>
    <col min="3845" max="3847" width="9.33203125" style="639"/>
    <col min="3848" max="3848" width="8.83203125" style="639" customWidth="1"/>
    <col min="3849" max="3849" width="10.1640625" style="639" customWidth="1"/>
    <col min="3850" max="3852" width="9.33203125" style="639"/>
    <col min="3853" max="3853" width="8.83203125" style="639" customWidth="1"/>
    <col min="3854" max="3854" width="9.33203125" style="639"/>
    <col min="3855" max="3855" width="8.33203125" style="639" customWidth="1"/>
    <col min="3856" max="3856" width="8.83203125" style="639" customWidth="1"/>
    <col min="3857" max="3857" width="13.6640625" style="639" customWidth="1"/>
    <col min="3858" max="4096" width="9.33203125" style="639"/>
    <col min="4097" max="4097" width="6.33203125" style="639" customWidth="1"/>
    <col min="4098" max="4098" width="30.83203125" style="639" bestFit="1" customWidth="1"/>
    <col min="4099" max="4099" width="17" style="639" bestFit="1" customWidth="1"/>
    <col min="4100" max="4100" width="7.1640625" style="639" customWidth="1"/>
    <col min="4101" max="4103" width="9.33203125" style="639"/>
    <col min="4104" max="4104" width="8.83203125" style="639" customWidth="1"/>
    <col min="4105" max="4105" width="10.1640625" style="639" customWidth="1"/>
    <col min="4106" max="4108" width="9.33203125" style="639"/>
    <col min="4109" max="4109" width="8.83203125" style="639" customWidth="1"/>
    <col min="4110" max="4110" width="9.33203125" style="639"/>
    <col min="4111" max="4111" width="8.33203125" style="639" customWidth="1"/>
    <col min="4112" max="4112" width="8.83203125" style="639" customWidth="1"/>
    <col min="4113" max="4113" width="13.6640625" style="639" customWidth="1"/>
    <col min="4114" max="4352" width="9.33203125" style="639"/>
    <col min="4353" max="4353" width="6.33203125" style="639" customWidth="1"/>
    <col min="4354" max="4354" width="30.83203125" style="639" bestFit="1" customWidth="1"/>
    <col min="4355" max="4355" width="17" style="639" bestFit="1" customWidth="1"/>
    <col min="4356" max="4356" width="7.1640625" style="639" customWidth="1"/>
    <col min="4357" max="4359" width="9.33203125" style="639"/>
    <col min="4360" max="4360" width="8.83203125" style="639" customWidth="1"/>
    <col min="4361" max="4361" width="10.1640625" style="639" customWidth="1"/>
    <col min="4362" max="4364" width="9.33203125" style="639"/>
    <col min="4365" max="4365" width="8.83203125" style="639" customWidth="1"/>
    <col min="4366" max="4366" width="9.33203125" style="639"/>
    <col min="4367" max="4367" width="8.33203125" style="639" customWidth="1"/>
    <col min="4368" max="4368" width="8.83203125" style="639" customWidth="1"/>
    <col min="4369" max="4369" width="13.6640625" style="639" customWidth="1"/>
    <col min="4370" max="4608" width="9.33203125" style="639"/>
    <col min="4609" max="4609" width="6.33203125" style="639" customWidth="1"/>
    <col min="4610" max="4610" width="30.83203125" style="639" bestFit="1" customWidth="1"/>
    <col min="4611" max="4611" width="17" style="639" bestFit="1" customWidth="1"/>
    <col min="4612" max="4612" width="7.1640625" style="639" customWidth="1"/>
    <col min="4613" max="4615" width="9.33203125" style="639"/>
    <col min="4616" max="4616" width="8.83203125" style="639" customWidth="1"/>
    <col min="4617" max="4617" width="10.1640625" style="639" customWidth="1"/>
    <col min="4618" max="4620" width="9.33203125" style="639"/>
    <col min="4621" max="4621" width="8.83203125" style="639" customWidth="1"/>
    <col min="4622" max="4622" width="9.33203125" style="639"/>
    <col min="4623" max="4623" width="8.33203125" style="639" customWidth="1"/>
    <col min="4624" max="4624" width="8.83203125" style="639" customWidth="1"/>
    <col min="4625" max="4625" width="13.6640625" style="639" customWidth="1"/>
    <col min="4626" max="4864" width="9.33203125" style="639"/>
    <col min="4865" max="4865" width="6.33203125" style="639" customWidth="1"/>
    <col min="4866" max="4866" width="30.83203125" style="639" bestFit="1" customWidth="1"/>
    <col min="4867" max="4867" width="17" style="639" bestFit="1" customWidth="1"/>
    <col min="4868" max="4868" width="7.1640625" style="639" customWidth="1"/>
    <col min="4869" max="4871" width="9.33203125" style="639"/>
    <col min="4872" max="4872" width="8.83203125" style="639" customWidth="1"/>
    <col min="4873" max="4873" width="10.1640625" style="639" customWidth="1"/>
    <col min="4874" max="4876" width="9.33203125" style="639"/>
    <col min="4877" max="4877" width="8.83203125" style="639" customWidth="1"/>
    <col min="4878" max="4878" width="9.33203125" style="639"/>
    <col min="4879" max="4879" width="8.33203125" style="639" customWidth="1"/>
    <col min="4880" max="4880" width="8.83203125" style="639" customWidth="1"/>
    <col min="4881" max="4881" width="13.6640625" style="639" customWidth="1"/>
    <col min="4882" max="5120" width="9.33203125" style="639"/>
    <col min="5121" max="5121" width="6.33203125" style="639" customWidth="1"/>
    <col min="5122" max="5122" width="30.83203125" style="639" bestFit="1" customWidth="1"/>
    <col min="5123" max="5123" width="17" style="639" bestFit="1" customWidth="1"/>
    <col min="5124" max="5124" width="7.1640625" style="639" customWidth="1"/>
    <col min="5125" max="5127" width="9.33203125" style="639"/>
    <col min="5128" max="5128" width="8.83203125" style="639" customWidth="1"/>
    <col min="5129" max="5129" width="10.1640625" style="639" customWidth="1"/>
    <col min="5130" max="5132" width="9.33203125" style="639"/>
    <col min="5133" max="5133" width="8.83203125" style="639" customWidth="1"/>
    <col min="5134" max="5134" width="9.33203125" style="639"/>
    <col min="5135" max="5135" width="8.33203125" style="639" customWidth="1"/>
    <col min="5136" max="5136" width="8.83203125" style="639" customWidth="1"/>
    <col min="5137" max="5137" width="13.6640625" style="639" customWidth="1"/>
    <col min="5138" max="5376" width="9.33203125" style="639"/>
    <col min="5377" max="5377" width="6.33203125" style="639" customWidth="1"/>
    <col min="5378" max="5378" width="30.83203125" style="639" bestFit="1" customWidth="1"/>
    <col min="5379" max="5379" width="17" style="639" bestFit="1" customWidth="1"/>
    <col min="5380" max="5380" width="7.1640625" style="639" customWidth="1"/>
    <col min="5381" max="5383" width="9.33203125" style="639"/>
    <col min="5384" max="5384" width="8.83203125" style="639" customWidth="1"/>
    <col min="5385" max="5385" width="10.1640625" style="639" customWidth="1"/>
    <col min="5386" max="5388" width="9.33203125" style="639"/>
    <col min="5389" max="5389" width="8.83203125" style="639" customWidth="1"/>
    <col min="5390" max="5390" width="9.33203125" style="639"/>
    <col min="5391" max="5391" width="8.33203125" style="639" customWidth="1"/>
    <col min="5392" max="5392" width="8.83203125" style="639" customWidth="1"/>
    <col min="5393" max="5393" width="13.6640625" style="639" customWidth="1"/>
    <col min="5394" max="5632" width="9.33203125" style="639"/>
    <col min="5633" max="5633" width="6.33203125" style="639" customWidth="1"/>
    <col min="5634" max="5634" width="30.83203125" style="639" bestFit="1" customWidth="1"/>
    <col min="5635" max="5635" width="17" style="639" bestFit="1" customWidth="1"/>
    <col min="5636" max="5636" width="7.1640625" style="639" customWidth="1"/>
    <col min="5637" max="5639" width="9.33203125" style="639"/>
    <col min="5640" max="5640" width="8.83203125" style="639" customWidth="1"/>
    <col min="5641" max="5641" width="10.1640625" style="639" customWidth="1"/>
    <col min="5642" max="5644" width="9.33203125" style="639"/>
    <col min="5645" max="5645" width="8.83203125" style="639" customWidth="1"/>
    <col min="5646" max="5646" width="9.33203125" style="639"/>
    <col min="5647" max="5647" width="8.33203125" style="639" customWidth="1"/>
    <col min="5648" max="5648" width="8.83203125" style="639" customWidth="1"/>
    <col min="5649" max="5649" width="13.6640625" style="639" customWidth="1"/>
    <col min="5650" max="5888" width="9.33203125" style="639"/>
    <col min="5889" max="5889" width="6.33203125" style="639" customWidth="1"/>
    <col min="5890" max="5890" width="30.83203125" style="639" bestFit="1" customWidth="1"/>
    <col min="5891" max="5891" width="17" style="639" bestFit="1" customWidth="1"/>
    <col min="5892" max="5892" width="7.1640625" style="639" customWidth="1"/>
    <col min="5893" max="5895" width="9.33203125" style="639"/>
    <col min="5896" max="5896" width="8.83203125" style="639" customWidth="1"/>
    <col min="5897" max="5897" width="10.1640625" style="639" customWidth="1"/>
    <col min="5898" max="5900" width="9.33203125" style="639"/>
    <col min="5901" max="5901" width="8.83203125" style="639" customWidth="1"/>
    <col min="5902" max="5902" width="9.33203125" style="639"/>
    <col min="5903" max="5903" width="8.33203125" style="639" customWidth="1"/>
    <col min="5904" max="5904" width="8.83203125" style="639" customWidth="1"/>
    <col min="5905" max="5905" width="13.6640625" style="639" customWidth="1"/>
    <col min="5906" max="6144" width="9.33203125" style="639"/>
    <col min="6145" max="6145" width="6.33203125" style="639" customWidth="1"/>
    <col min="6146" max="6146" width="30.83203125" style="639" bestFit="1" customWidth="1"/>
    <col min="6147" max="6147" width="17" style="639" bestFit="1" customWidth="1"/>
    <col min="6148" max="6148" width="7.1640625" style="639" customWidth="1"/>
    <col min="6149" max="6151" width="9.33203125" style="639"/>
    <col min="6152" max="6152" width="8.83203125" style="639" customWidth="1"/>
    <col min="6153" max="6153" width="10.1640625" style="639" customWidth="1"/>
    <col min="6154" max="6156" width="9.33203125" style="639"/>
    <col min="6157" max="6157" width="8.83203125" style="639" customWidth="1"/>
    <col min="6158" max="6158" width="9.33203125" style="639"/>
    <col min="6159" max="6159" width="8.33203125" style="639" customWidth="1"/>
    <col min="6160" max="6160" width="8.83203125" style="639" customWidth="1"/>
    <col min="6161" max="6161" width="13.6640625" style="639" customWidth="1"/>
    <col min="6162" max="6400" width="9.33203125" style="639"/>
    <col min="6401" max="6401" width="6.33203125" style="639" customWidth="1"/>
    <col min="6402" max="6402" width="30.83203125" style="639" bestFit="1" customWidth="1"/>
    <col min="6403" max="6403" width="17" style="639" bestFit="1" customWidth="1"/>
    <col min="6404" max="6404" width="7.1640625" style="639" customWidth="1"/>
    <col min="6405" max="6407" width="9.33203125" style="639"/>
    <col min="6408" max="6408" width="8.83203125" style="639" customWidth="1"/>
    <col min="6409" max="6409" width="10.1640625" style="639" customWidth="1"/>
    <col min="6410" max="6412" width="9.33203125" style="639"/>
    <col min="6413" max="6413" width="8.83203125" style="639" customWidth="1"/>
    <col min="6414" max="6414" width="9.33203125" style="639"/>
    <col min="6415" max="6415" width="8.33203125" style="639" customWidth="1"/>
    <col min="6416" max="6416" width="8.83203125" style="639" customWidth="1"/>
    <col min="6417" max="6417" width="13.6640625" style="639" customWidth="1"/>
    <col min="6418" max="6656" width="9.33203125" style="639"/>
    <col min="6657" max="6657" width="6.33203125" style="639" customWidth="1"/>
    <col min="6658" max="6658" width="30.83203125" style="639" bestFit="1" customWidth="1"/>
    <col min="6659" max="6659" width="17" style="639" bestFit="1" customWidth="1"/>
    <col min="6660" max="6660" width="7.1640625" style="639" customWidth="1"/>
    <col min="6661" max="6663" width="9.33203125" style="639"/>
    <col min="6664" max="6664" width="8.83203125" style="639" customWidth="1"/>
    <col min="6665" max="6665" width="10.1640625" style="639" customWidth="1"/>
    <col min="6666" max="6668" width="9.33203125" style="639"/>
    <col min="6669" max="6669" width="8.83203125" style="639" customWidth="1"/>
    <col min="6670" max="6670" width="9.33203125" style="639"/>
    <col min="6671" max="6671" width="8.33203125" style="639" customWidth="1"/>
    <col min="6672" max="6672" width="8.83203125" style="639" customWidth="1"/>
    <col min="6673" max="6673" width="13.6640625" style="639" customWidth="1"/>
    <col min="6674" max="6912" width="9.33203125" style="639"/>
    <col min="6913" max="6913" width="6.33203125" style="639" customWidth="1"/>
    <col min="6914" max="6914" width="30.83203125" style="639" bestFit="1" customWidth="1"/>
    <col min="6915" max="6915" width="17" style="639" bestFit="1" customWidth="1"/>
    <col min="6916" max="6916" width="7.1640625" style="639" customWidth="1"/>
    <col min="6917" max="6919" width="9.33203125" style="639"/>
    <col min="6920" max="6920" width="8.83203125" style="639" customWidth="1"/>
    <col min="6921" max="6921" width="10.1640625" style="639" customWidth="1"/>
    <col min="6922" max="6924" width="9.33203125" style="639"/>
    <col min="6925" max="6925" width="8.83203125" style="639" customWidth="1"/>
    <col min="6926" max="6926" width="9.33203125" style="639"/>
    <col min="6927" max="6927" width="8.33203125" style="639" customWidth="1"/>
    <col min="6928" max="6928" width="8.83203125" style="639" customWidth="1"/>
    <col min="6929" max="6929" width="13.6640625" style="639" customWidth="1"/>
    <col min="6930" max="7168" width="9.33203125" style="639"/>
    <col min="7169" max="7169" width="6.33203125" style="639" customWidth="1"/>
    <col min="7170" max="7170" width="30.83203125" style="639" bestFit="1" customWidth="1"/>
    <col min="7171" max="7171" width="17" style="639" bestFit="1" customWidth="1"/>
    <col min="7172" max="7172" width="7.1640625" style="639" customWidth="1"/>
    <col min="7173" max="7175" width="9.33203125" style="639"/>
    <col min="7176" max="7176" width="8.83203125" style="639" customWidth="1"/>
    <col min="7177" max="7177" width="10.1640625" style="639" customWidth="1"/>
    <col min="7178" max="7180" width="9.33203125" style="639"/>
    <col min="7181" max="7181" width="8.83203125" style="639" customWidth="1"/>
    <col min="7182" max="7182" width="9.33203125" style="639"/>
    <col min="7183" max="7183" width="8.33203125" style="639" customWidth="1"/>
    <col min="7184" max="7184" width="8.83203125" style="639" customWidth="1"/>
    <col min="7185" max="7185" width="13.6640625" style="639" customWidth="1"/>
    <col min="7186" max="7424" width="9.33203125" style="639"/>
    <col min="7425" max="7425" width="6.33203125" style="639" customWidth="1"/>
    <col min="7426" max="7426" width="30.83203125" style="639" bestFit="1" customWidth="1"/>
    <col min="7427" max="7427" width="17" style="639" bestFit="1" customWidth="1"/>
    <col min="7428" max="7428" width="7.1640625" style="639" customWidth="1"/>
    <col min="7429" max="7431" width="9.33203125" style="639"/>
    <col min="7432" max="7432" width="8.83203125" style="639" customWidth="1"/>
    <col min="7433" max="7433" width="10.1640625" style="639" customWidth="1"/>
    <col min="7434" max="7436" width="9.33203125" style="639"/>
    <col min="7437" max="7437" width="8.83203125" style="639" customWidth="1"/>
    <col min="7438" max="7438" width="9.33203125" style="639"/>
    <col min="7439" max="7439" width="8.33203125" style="639" customWidth="1"/>
    <col min="7440" max="7440" width="8.83203125" style="639" customWidth="1"/>
    <col min="7441" max="7441" width="13.6640625" style="639" customWidth="1"/>
    <col min="7442" max="7680" width="9.33203125" style="639"/>
    <col min="7681" max="7681" width="6.33203125" style="639" customWidth="1"/>
    <col min="7682" max="7682" width="30.83203125" style="639" bestFit="1" customWidth="1"/>
    <col min="7683" max="7683" width="17" style="639" bestFit="1" customWidth="1"/>
    <col min="7684" max="7684" width="7.1640625" style="639" customWidth="1"/>
    <col min="7685" max="7687" width="9.33203125" style="639"/>
    <col min="7688" max="7688" width="8.83203125" style="639" customWidth="1"/>
    <col min="7689" max="7689" width="10.1640625" style="639" customWidth="1"/>
    <col min="7690" max="7692" width="9.33203125" style="639"/>
    <col min="7693" max="7693" width="8.83203125" style="639" customWidth="1"/>
    <col min="7694" max="7694" width="9.33203125" style="639"/>
    <col min="7695" max="7695" width="8.33203125" style="639" customWidth="1"/>
    <col min="7696" max="7696" width="8.83203125" style="639" customWidth="1"/>
    <col min="7697" max="7697" width="13.6640625" style="639" customWidth="1"/>
    <col min="7698" max="7936" width="9.33203125" style="639"/>
    <col min="7937" max="7937" width="6.33203125" style="639" customWidth="1"/>
    <col min="7938" max="7938" width="30.83203125" style="639" bestFit="1" customWidth="1"/>
    <col min="7939" max="7939" width="17" style="639" bestFit="1" customWidth="1"/>
    <col min="7940" max="7940" width="7.1640625" style="639" customWidth="1"/>
    <col min="7941" max="7943" width="9.33203125" style="639"/>
    <col min="7944" max="7944" width="8.83203125" style="639" customWidth="1"/>
    <col min="7945" max="7945" width="10.1640625" style="639" customWidth="1"/>
    <col min="7946" max="7948" width="9.33203125" style="639"/>
    <col min="7949" max="7949" width="8.83203125" style="639" customWidth="1"/>
    <col min="7950" max="7950" width="9.33203125" style="639"/>
    <col min="7951" max="7951" width="8.33203125" style="639" customWidth="1"/>
    <col min="7952" max="7952" width="8.83203125" style="639" customWidth="1"/>
    <col min="7953" max="7953" width="13.6640625" style="639" customWidth="1"/>
    <col min="7954" max="8192" width="9.33203125" style="639"/>
    <col min="8193" max="8193" width="6.33203125" style="639" customWidth="1"/>
    <col min="8194" max="8194" width="30.83203125" style="639" bestFit="1" customWidth="1"/>
    <col min="8195" max="8195" width="17" style="639" bestFit="1" customWidth="1"/>
    <col min="8196" max="8196" width="7.1640625" style="639" customWidth="1"/>
    <col min="8197" max="8199" width="9.33203125" style="639"/>
    <col min="8200" max="8200" width="8.83203125" style="639" customWidth="1"/>
    <col min="8201" max="8201" width="10.1640625" style="639" customWidth="1"/>
    <col min="8202" max="8204" width="9.33203125" style="639"/>
    <col min="8205" max="8205" width="8.83203125" style="639" customWidth="1"/>
    <col min="8206" max="8206" width="9.33203125" style="639"/>
    <col min="8207" max="8207" width="8.33203125" style="639" customWidth="1"/>
    <col min="8208" max="8208" width="8.83203125" style="639" customWidth="1"/>
    <col min="8209" max="8209" width="13.6640625" style="639" customWidth="1"/>
    <col min="8210" max="8448" width="9.33203125" style="639"/>
    <col min="8449" max="8449" width="6.33203125" style="639" customWidth="1"/>
    <col min="8450" max="8450" width="30.83203125" style="639" bestFit="1" customWidth="1"/>
    <col min="8451" max="8451" width="17" style="639" bestFit="1" customWidth="1"/>
    <col min="8452" max="8452" width="7.1640625" style="639" customWidth="1"/>
    <col min="8453" max="8455" width="9.33203125" style="639"/>
    <col min="8456" max="8456" width="8.83203125" style="639" customWidth="1"/>
    <col min="8457" max="8457" width="10.1640625" style="639" customWidth="1"/>
    <col min="8458" max="8460" width="9.33203125" style="639"/>
    <col min="8461" max="8461" width="8.83203125" style="639" customWidth="1"/>
    <col min="8462" max="8462" width="9.33203125" style="639"/>
    <col min="8463" max="8463" width="8.33203125" style="639" customWidth="1"/>
    <col min="8464" max="8464" width="8.83203125" style="639" customWidth="1"/>
    <col min="8465" max="8465" width="13.6640625" style="639" customWidth="1"/>
    <col min="8466" max="8704" width="9.33203125" style="639"/>
    <col min="8705" max="8705" width="6.33203125" style="639" customWidth="1"/>
    <col min="8706" max="8706" width="30.83203125" style="639" bestFit="1" customWidth="1"/>
    <col min="8707" max="8707" width="17" style="639" bestFit="1" customWidth="1"/>
    <col min="8708" max="8708" width="7.1640625" style="639" customWidth="1"/>
    <col min="8709" max="8711" width="9.33203125" style="639"/>
    <col min="8712" max="8712" width="8.83203125" style="639" customWidth="1"/>
    <col min="8713" max="8713" width="10.1640625" style="639" customWidth="1"/>
    <col min="8714" max="8716" width="9.33203125" style="639"/>
    <col min="8717" max="8717" width="8.83203125" style="639" customWidth="1"/>
    <col min="8718" max="8718" width="9.33203125" style="639"/>
    <col min="8719" max="8719" width="8.33203125" style="639" customWidth="1"/>
    <col min="8720" max="8720" width="8.83203125" style="639" customWidth="1"/>
    <col min="8721" max="8721" width="13.6640625" style="639" customWidth="1"/>
    <col min="8722" max="8960" width="9.33203125" style="639"/>
    <col min="8961" max="8961" width="6.33203125" style="639" customWidth="1"/>
    <col min="8962" max="8962" width="30.83203125" style="639" bestFit="1" customWidth="1"/>
    <col min="8963" max="8963" width="17" style="639" bestFit="1" customWidth="1"/>
    <col min="8964" max="8964" width="7.1640625" style="639" customWidth="1"/>
    <col min="8965" max="8967" width="9.33203125" style="639"/>
    <col min="8968" max="8968" width="8.83203125" style="639" customWidth="1"/>
    <col min="8969" max="8969" width="10.1640625" style="639" customWidth="1"/>
    <col min="8970" max="8972" width="9.33203125" style="639"/>
    <col min="8973" max="8973" width="8.83203125" style="639" customWidth="1"/>
    <col min="8974" max="8974" width="9.33203125" style="639"/>
    <col min="8975" max="8975" width="8.33203125" style="639" customWidth="1"/>
    <col min="8976" max="8976" width="8.83203125" style="639" customWidth="1"/>
    <col min="8977" max="8977" width="13.6640625" style="639" customWidth="1"/>
    <col min="8978" max="9216" width="9.33203125" style="639"/>
    <col min="9217" max="9217" width="6.33203125" style="639" customWidth="1"/>
    <col min="9218" max="9218" width="30.83203125" style="639" bestFit="1" customWidth="1"/>
    <col min="9219" max="9219" width="17" style="639" bestFit="1" customWidth="1"/>
    <col min="9220" max="9220" width="7.1640625" style="639" customWidth="1"/>
    <col min="9221" max="9223" width="9.33203125" style="639"/>
    <col min="9224" max="9224" width="8.83203125" style="639" customWidth="1"/>
    <col min="9225" max="9225" width="10.1640625" style="639" customWidth="1"/>
    <col min="9226" max="9228" width="9.33203125" style="639"/>
    <col min="9229" max="9229" width="8.83203125" style="639" customWidth="1"/>
    <col min="9230" max="9230" width="9.33203125" style="639"/>
    <col min="9231" max="9231" width="8.33203125" style="639" customWidth="1"/>
    <col min="9232" max="9232" width="8.83203125" style="639" customWidth="1"/>
    <col min="9233" max="9233" width="13.6640625" style="639" customWidth="1"/>
    <col min="9234" max="9472" width="9.33203125" style="639"/>
    <col min="9473" max="9473" width="6.33203125" style="639" customWidth="1"/>
    <col min="9474" max="9474" width="30.83203125" style="639" bestFit="1" customWidth="1"/>
    <col min="9475" max="9475" width="17" style="639" bestFit="1" customWidth="1"/>
    <col min="9476" max="9476" width="7.1640625" style="639" customWidth="1"/>
    <col min="9477" max="9479" width="9.33203125" style="639"/>
    <col min="9480" max="9480" width="8.83203125" style="639" customWidth="1"/>
    <col min="9481" max="9481" width="10.1640625" style="639" customWidth="1"/>
    <col min="9482" max="9484" width="9.33203125" style="639"/>
    <col min="9485" max="9485" width="8.83203125" style="639" customWidth="1"/>
    <col min="9486" max="9486" width="9.33203125" style="639"/>
    <col min="9487" max="9487" width="8.33203125" style="639" customWidth="1"/>
    <col min="9488" max="9488" width="8.83203125" style="639" customWidth="1"/>
    <col min="9489" max="9489" width="13.6640625" style="639" customWidth="1"/>
    <col min="9490" max="9728" width="9.33203125" style="639"/>
    <col min="9729" max="9729" width="6.33203125" style="639" customWidth="1"/>
    <col min="9730" max="9730" width="30.83203125" style="639" bestFit="1" customWidth="1"/>
    <col min="9731" max="9731" width="17" style="639" bestFit="1" customWidth="1"/>
    <col min="9732" max="9732" width="7.1640625" style="639" customWidth="1"/>
    <col min="9733" max="9735" width="9.33203125" style="639"/>
    <col min="9736" max="9736" width="8.83203125" style="639" customWidth="1"/>
    <col min="9737" max="9737" width="10.1640625" style="639" customWidth="1"/>
    <col min="9738" max="9740" width="9.33203125" style="639"/>
    <col min="9741" max="9741" width="8.83203125" style="639" customWidth="1"/>
    <col min="9742" max="9742" width="9.33203125" style="639"/>
    <col min="9743" max="9743" width="8.33203125" style="639" customWidth="1"/>
    <col min="9744" max="9744" width="8.83203125" style="639" customWidth="1"/>
    <col min="9745" max="9745" width="13.6640625" style="639" customWidth="1"/>
    <col min="9746" max="9984" width="9.33203125" style="639"/>
    <col min="9985" max="9985" width="6.33203125" style="639" customWidth="1"/>
    <col min="9986" max="9986" width="30.83203125" style="639" bestFit="1" customWidth="1"/>
    <col min="9987" max="9987" width="17" style="639" bestFit="1" customWidth="1"/>
    <col min="9988" max="9988" width="7.1640625" style="639" customWidth="1"/>
    <col min="9989" max="9991" width="9.33203125" style="639"/>
    <col min="9992" max="9992" width="8.83203125" style="639" customWidth="1"/>
    <col min="9993" max="9993" width="10.1640625" style="639" customWidth="1"/>
    <col min="9994" max="9996" width="9.33203125" style="639"/>
    <col min="9997" max="9997" width="8.83203125" style="639" customWidth="1"/>
    <col min="9998" max="9998" width="9.33203125" style="639"/>
    <col min="9999" max="9999" width="8.33203125" style="639" customWidth="1"/>
    <col min="10000" max="10000" width="8.83203125" style="639" customWidth="1"/>
    <col min="10001" max="10001" width="13.6640625" style="639" customWidth="1"/>
    <col min="10002" max="10240" width="9.33203125" style="639"/>
    <col min="10241" max="10241" width="6.33203125" style="639" customWidth="1"/>
    <col min="10242" max="10242" width="30.83203125" style="639" bestFit="1" customWidth="1"/>
    <col min="10243" max="10243" width="17" style="639" bestFit="1" customWidth="1"/>
    <col min="10244" max="10244" width="7.1640625" style="639" customWidth="1"/>
    <col min="10245" max="10247" width="9.33203125" style="639"/>
    <col min="10248" max="10248" width="8.83203125" style="639" customWidth="1"/>
    <col min="10249" max="10249" width="10.1640625" style="639" customWidth="1"/>
    <col min="10250" max="10252" width="9.33203125" style="639"/>
    <col min="10253" max="10253" width="8.83203125" style="639" customWidth="1"/>
    <col min="10254" max="10254" width="9.33203125" style="639"/>
    <col min="10255" max="10255" width="8.33203125" style="639" customWidth="1"/>
    <col min="10256" max="10256" width="8.83203125" style="639" customWidth="1"/>
    <col min="10257" max="10257" width="13.6640625" style="639" customWidth="1"/>
    <col min="10258" max="10496" width="9.33203125" style="639"/>
    <col min="10497" max="10497" width="6.33203125" style="639" customWidth="1"/>
    <col min="10498" max="10498" width="30.83203125" style="639" bestFit="1" customWidth="1"/>
    <col min="10499" max="10499" width="17" style="639" bestFit="1" customWidth="1"/>
    <col min="10500" max="10500" width="7.1640625" style="639" customWidth="1"/>
    <col min="10501" max="10503" width="9.33203125" style="639"/>
    <col min="10504" max="10504" width="8.83203125" style="639" customWidth="1"/>
    <col min="10505" max="10505" width="10.1640625" style="639" customWidth="1"/>
    <col min="10506" max="10508" width="9.33203125" style="639"/>
    <col min="10509" max="10509" width="8.83203125" style="639" customWidth="1"/>
    <col min="10510" max="10510" width="9.33203125" style="639"/>
    <col min="10511" max="10511" width="8.33203125" style="639" customWidth="1"/>
    <col min="10512" max="10512" width="8.83203125" style="639" customWidth="1"/>
    <col min="10513" max="10513" width="13.6640625" style="639" customWidth="1"/>
    <col min="10514" max="10752" width="9.33203125" style="639"/>
    <col min="10753" max="10753" width="6.33203125" style="639" customWidth="1"/>
    <col min="10754" max="10754" width="30.83203125" style="639" bestFit="1" customWidth="1"/>
    <col min="10755" max="10755" width="17" style="639" bestFit="1" customWidth="1"/>
    <col min="10756" max="10756" width="7.1640625" style="639" customWidth="1"/>
    <col min="10757" max="10759" width="9.33203125" style="639"/>
    <col min="10760" max="10760" width="8.83203125" style="639" customWidth="1"/>
    <col min="10761" max="10761" width="10.1640625" style="639" customWidth="1"/>
    <col min="10762" max="10764" width="9.33203125" style="639"/>
    <col min="10765" max="10765" width="8.83203125" style="639" customWidth="1"/>
    <col min="10766" max="10766" width="9.33203125" style="639"/>
    <col min="10767" max="10767" width="8.33203125" style="639" customWidth="1"/>
    <col min="10768" max="10768" width="8.83203125" style="639" customWidth="1"/>
    <col min="10769" max="10769" width="13.6640625" style="639" customWidth="1"/>
    <col min="10770" max="11008" width="9.33203125" style="639"/>
    <col min="11009" max="11009" width="6.33203125" style="639" customWidth="1"/>
    <col min="11010" max="11010" width="30.83203125" style="639" bestFit="1" customWidth="1"/>
    <col min="11011" max="11011" width="17" style="639" bestFit="1" customWidth="1"/>
    <col min="11012" max="11012" width="7.1640625" style="639" customWidth="1"/>
    <col min="11013" max="11015" width="9.33203125" style="639"/>
    <col min="11016" max="11016" width="8.83203125" style="639" customWidth="1"/>
    <col min="11017" max="11017" width="10.1640625" style="639" customWidth="1"/>
    <col min="11018" max="11020" width="9.33203125" style="639"/>
    <col min="11021" max="11021" width="8.83203125" style="639" customWidth="1"/>
    <col min="11022" max="11022" width="9.33203125" style="639"/>
    <col min="11023" max="11023" width="8.33203125" style="639" customWidth="1"/>
    <col min="11024" max="11024" width="8.83203125" style="639" customWidth="1"/>
    <col min="11025" max="11025" width="13.6640625" style="639" customWidth="1"/>
    <col min="11026" max="11264" width="9.33203125" style="639"/>
    <col min="11265" max="11265" width="6.33203125" style="639" customWidth="1"/>
    <col min="11266" max="11266" width="30.83203125" style="639" bestFit="1" customWidth="1"/>
    <col min="11267" max="11267" width="17" style="639" bestFit="1" customWidth="1"/>
    <col min="11268" max="11268" width="7.1640625" style="639" customWidth="1"/>
    <col min="11269" max="11271" width="9.33203125" style="639"/>
    <col min="11272" max="11272" width="8.83203125" style="639" customWidth="1"/>
    <col min="11273" max="11273" width="10.1640625" style="639" customWidth="1"/>
    <col min="11274" max="11276" width="9.33203125" style="639"/>
    <col min="11277" max="11277" width="8.83203125" style="639" customWidth="1"/>
    <col min="11278" max="11278" width="9.33203125" style="639"/>
    <col min="11279" max="11279" width="8.33203125" style="639" customWidth="1"/>
    <col min="11280" max="11280" width="8.83203125" style="639" customWidth="1"/>
    <col min="11281" max="11281" width="13.6640625" style="639" customWidth="1"/>
    <col min="11282" max="11520" width="9.33203125" style="639"/>
    <col min="11521" max="11521" width="6.33203125" style="639" customWidth="1"/>
    <col min="11522" max="11522" width="30.83203125" style="639" bestFit="1" customWidth="1"/>
    <col min="11523" max="11523" width="17" style="639" bestFit="1" customWidth="1"/>
    <col min="11524" max="11524" width="7.1640625" style="639" customWidth="1"/>
    <col min="11525" max="11527" width="9.33203125" style="639"/>
    <col min="11528" max="11528" width="8.83203125" style="639" customWidth="1"/>
    <col min="11529" max="11529" width="10.1640625" style="639" customWidth="1"/>
    <col min="11530" max="11532" width="9.33203125" style="639"/>
    <col min="11533" max="11533" width="8.83203125" style="639" customWidth="1"/>
    <col min="11534" max="11534" width="9.33203125" style="639"/>
    <col min="11535" max="11535" width="8.33203125" style="639" customWidth="1"/>
    <col min="11536" max="11536" width="8.83203125" style="639" customWidth="1"/>
    <col min="11537" max="11537" width="13.6640625" style="639" customWidth="1"/>
    <col min="11538" max="11776" width="9.33203125" style="639"/>
    <col min="11777" max="11777" width="6.33203125" style="639" customWidth="1"/>
    <col min="11778" max="11778" width="30.83203125" style="639" bestFit="1" customWidth="1"/>
    <col min="11779" max="11779" width="17" style="639" bestFit="1" customWidth="1"/>
    <col min="11780" max="11780" width="7.1640625" style="639" customWidth="1"/>
    <col min="11781" max="11783" width="9.33203125" style="639"/>
    <col min="11784" max="11784" width="8.83203125" style="639" customWidth="1"/>
    <col min="11785" max="11785" width="10.1640625" style="639" customWidth="1"/>
    <col min="11786" max="11788" width="9.33203125" style="639"/>
    <col min="11789" max="11789" width="8.83203125" style="639" customWidth="1"/>
    <col min="11790" max="11790" width="9.33203125" style="639"/>
    <col min="11791" max="11791" width="8.33203125" style="639" customWidth="1"/>
    <col min="11792" max="11792" width="8.83203125" style="639" customWidth="1"/>
    <col min="11793" max="11793" width="13.6640625" style="639" customWidth="1"/>
    <col min="11794" max="12032" width="9.33203125" style="639"/>
    <col min="12033" max="12033" width="6.33203125" style="639" customWidth="1"/>
    <col min="12034" max="12034" width="30.83203125" style="639" bestFit="1" customWidth="1"/>
    <col min="12035" max="12035" width="17" style="639" bestFit="1" customWidth="1"/>
    <col min="12036" max="12036" width="7.1640625" style="639" customWidth="1"/>
    <col min="12037" max="12039" width="9.33203125" style="639"/>
    <col min="12040" max="12040" width="8.83203125" style="639" customWidth="1"/>
    <col min="12041" max="12041" width="10.1640625" style="639" customWidth="1"/>
    <col min="12042" max="12044" width="9.33203125" style="639"/>
    <col min="12045" max="12045" width="8.83203125" style="639" customWidth="1"/>
    <col min="12046" max="12046" width="9.33203125" style="639"/>
    <col min="12047" max="12047" width="8.33203125" style="639" customWidth="1"/>
    <col min="12048" max="12048" width="8.83203125" style="639" customWidth="1"/>
    <col min="12049" max="12049" width="13.6640625" style="639" customWidth="1"/>
    <col min="12050" max="12288" width="9.33203125" style="639"/>
    <col min="12289" max="12289" width="6.33203125" style="639" customWidth="1"/>
    <col min="12290" max="12290" width="30.83203125" style="639" bestFit="1" customWidth="1"/>
    <col min="12291" max="12291" width="17" style="639" bestFit="1" customWidth="1"/>
    <col min="12292" max="12292" width="7.1640625" style="639" customWidth="1"/>
    <col min="12293" max="12295" width="9.33203125" style="639"/>
    <col min="12296" max="12296" width="8.83203125" style="639" customWidth="1"/>
    <col min="12297" max="12297" width="10.1640625" style="639" customWidth="1"/>
    <col min="12298" max="12300" width="9.33203125" style="639"/>
    <col min="12301" max="12301" width="8.83203125" style="639" customWidth="1"/>
    <col min="12302" max="12302" width="9.33203125" style="639"/>
    <col min="12303" max="12303" width="8.33203125" style="639" customWidth="1"/>
    <col min="12304" max="12304" width="8.83203125" style="639" customWidth="1"/>
    <col min="12305" max="12305" width="13.6640625" style="639" customWidth="1"/>
    <col min="12306" max="12544" width="9.33203125" style="639"/>
    <col min="12545" max="12545" width="6.33203125" style="639" customWidth="1"/>
    <col min="12546" max="12546" width="30.83203125" style="639" bestFit="1" customWidth="1"/>
    <col min="12547" max="12547" width="17" style="639" bestFit="1" customWidth="1"/>
    <col min="12548" max="12548" width="7.1640625" style="639" customWidth="1"/>
    <col min="12549" max="12551" width="9.33203125" style="639"/>
    <col min="12552" max="12552" width="8.83203125" style="639" customWidth="1"/>
    <col min="12553" max="12553" width="10.1640625" style="639" customWidth="1"/>
    <col min="12554" max="12556" width="9.33203125" style="639"/>
    <col min="12557" max="12557" width="8.83203125" style="639" customWidth="1"/>
    <col min="12558" max="12558" width="9.33203125" style="639"/>
    <col min="12559" max="12559" width="8.33203125" style="639" customWidth="1"/>
    <col min="12560" max="12560" width="8.83203125" style="639" customWidth="1"/>
    <col min="12561" max="12561" width="13.6640625" style="639" customWidth="1"/>
    <col min="12562" max="12800" width="9.33203125" style="639"/>
    <col min="12801" max="12801" width="6.33203125" style="639" customWidth="1"/>
    <col min="12802" max="12802" width="30.83203125" style="639" bestFit="1" customWidth="1"/>
    <col min="12803" max="12803" width="17" style="639" bestFit="1" customWidth="1"/>
    <col min="12804" max="12804" width="7.1640625" style="639" customWidth="1"/>
    <col min="12805" max="12807" width="9.33203125" style="639"/>
    <col min="12808" max="12808" width="8.83203125" style="639" customWidth="1"/>
    <col min="12809" max="12809" width="10.1640625" style="639" customWidth="1"/>
    <col min="12810" max="12812" width="9.33203125" style="639"/>
    <col min="12813" max="12813" width="8.83203125" style="639" customWidth="1"/>
    <col min="12814" max="12814" width="9.33203125" style="639"/>
    <col min="12815" max="12815" width="8.33203125" style="639" customWidth="1"/>
    <col min="12816" max="12816" width="8.83203125" style="639" customWidth="1"/>
    <col min="12817" max="12817" width="13.6640625" style="639" customWidth="1"/>
    <col min="12818" max="13056" width="9.33203125" style="639"/>
    <col min="13057" max="13057" width="6.33203125" style="639" customWidth="1"/>
    <col min="13058" max="13058" width="30.83203125" style="639" bestFit="1" customWidth="1"/>
    <col min="13059" max="13059" width="17" style="639" bestFit="1" customWidth="1"/>
    <col min="13060" max="13060" width="7.1640625" style="639" customWidth="1"/>
    <col min="13061" max="13063" width="9.33203125" style="639"/>
    <col min="13064" max="13064" width="8.83203125" style="639" customWidth="1"/>
    <col min="13065" max="13065" width="10.1640625" style="639" customWidth="1"/>
    <col min="13066" max="13068" width="9.33203125" style="639"/>
    <col min="13069" max="13069" width="8.83203125" style="639" customWidth="1"/>
    <col min="13070" max="13070" width="9.33203125" style="639"/>
    <col min="13071" max="13071" width="8.33203125" style="639" customWidth="1"/>
    <col min="13072" max="13072" width="8.83203125" style="639" customWidth="1"/>
    <col min="13073" max="13073" width="13.6640625" style="639" customWidth="1"/>
    <col min="13074" max="13312" width="9.33203125" style="639"/>
    <col min="13313" max="13313" width="6.33203125" style="639" customWidth="1"/>
    <col min="13314" max="13314" width="30.83203125" style="639" bestFit="1" customWidth="1"/>
    <col min="13315" max="13315" width="17" style="639" bestFit="1" customWidth="1"/>
    <col min="13316" max="13316" width="7.1640625" style="639" customWidth="1"/>
    <col min="13317" max="13319" width="9.33203125" style="639"/>
    <col min="13320" max="13320" width="8.83203125" style="639" customWidth="1"/>
    <col min="13321" max="13321" width="10.1640625" style="639" customWidth="1"/>
    <col min="13322" max="13324" width="9.33203125" style="639"/>
    <col min="13325" max="13325" width="8.83203125" style="639" customWidth="1"/>
    <col min="13326" max="13326" width="9.33203125" style="639"/>
    <col min="13327" max="13327" width="8.33203125" style="639" customWidth="1"/>
    <col min="13328" max="13328" width="8.83203125" style="639" customWidth="1"/>
    <col min="13329" max="13329" width="13.6640625" style="639" customWidth="1"/>
    <col min="13330" max="13568" width="9.33203125" style="639"/>
    <col min="13569" max="13569" width="6.33203125" style="639" customWidth="1"/>
    <col min="13570" max="13570" width="30.83203125" style="639" bestFit="1" customWidth="1"/>
    <col min="13571" max="13571" width="17" style="639" bestFit="1" customWidth="1"/>
    <col min="13572" max="13572" width="7.1640625" style="639" customWidth="1"/>
    <col min="13573" max="13575" width="9.33203125" style="639"/>
    <col min="13576" max="13576" width="8.83203125" style="639" customWidth="1"/>
    <col min="13577" max="13577" width="10.1640625" style="639" customWidth="1"/>
    <col min="13578" max="13580" width="9.33203125" style="639"/>
    <col min="13581" max="13581" width="8.83203125" style="639" customWidth="1"/>
    <col min="13582" max="13582" width="9.33203125" style="639"/>
    <col min="13583" max="13583" width="8.33203125" style="639" customWidth="1"/>
    <col min="13584" max="13584" width="8.83203125" style="639" customWidth="1"/>
    <col min="13585" max="13585" width="13.6640625" style="639" customWidth="1"/>
    <col min="13586" max="13824" width="9.33203125" style="639"/>
    <col min="13825" max="13825" width="6.33203125" style="639" customWidth="1"/>
    <col min="13826" max="13826" width="30.83203125" style="639" bestFit="1" customWidth="1"/>
    <col min="13827" max="13827" width="17" style="639" bestFit="1" customWidth="1"/>
    <col min="13828" max="13828" width="7.1640625" style="639" customWidth="1"/>
    <col min="13829" max="13831" width="9.33203125" style="639"/>
    <col min="13832" max="13832" width="8.83203125" style="639" customWidth="1"/>
    <col min="13833" max="13833" width="10.1640625" style="639" customWidth="1"/>
    <col min="13834" max="13836" width="9.33203125" style="639"/>
    <col min="13837" max="13837" width="8.83203125" style="639" customWidth="1"/>
    <col min="13838" max="13838" width="9.33203125" style="639"/>
    <col min="13839" max="13839" width="8.33203125" style="639" customWidth="1"/>
    <col min="13840" max="13840" width="8.83203125" style="639" customWidth="1"/>
    <col min="13841" max="13841" width="13.6640625" style="639" customWidth="1"/>
    <col min="13842" max="14080" width="9.33203125" style="639"/>
    <col min="14081" max="14081" width="6.33203125" style="639" customWidth="1"/>
    <col min="14082" max="14082" width="30.83203125" style="639" bestFit="1" customWidth="1"/>
    <col min="14083" max="14083" width="17" style="639" bestFit="1" customWidth="1"/>
    <col min="14084" max="14084" width="7.1640625" style="639" customWidth="1"/>
    <col min="14085" max="14087" width="9.33203125" style="639"/>
    <col min="14088" max="14088" width="8.83203125" style="639" customWidth="1"/>
    <col min="14089" max="14089" width="10.1640625" style="639" customWidth="1"/>
    <col min="14090" max="14092" width="9.33203125" style="639"/>
    <col min="14093" max="14093" width="8.83203125" style="639" customWidth="1"/>
    <col min="14094" max="14094" width="9.33203125" style="639"/>
    <col min="14095" max="14095" width="8.33203125" style="639" customWidth="1"/>
    <col min="14096" max="14096" width="8.83203125" style="639" customWidth="1"/>
    <col min="14097" max="14097" width="13.6640625" style="639" customWidth="1"/>
    <col min="14098" max="14336" width="9.33203125" style="639"/>
    <col min="14337" max="14337" width="6.33203125" style="639" customWidth="1"/>
    <col min="14338" max="14338" width="30.83203125" style="639" bestFit="1" customWidth="1"/>
    <col min="14339" max="14339" width="17" style="639" bestFit="1" customWidth="1"/>
    <col min="14340" max="14340" width="7.1640625" style="639" customWidth="1"/>
    <col min="14341" max="14343" width="9.33203125" style="639"/>
    <col min="14344" max="14344" width="8.83203125" style="639" customWidth="1"/>
    <col min="14345" max="14345" width="10.1640625" style="639" customWidth="1"/>
    <col min="14346" max="14348" width="9.33203125" style="639"/>
    <col min="14349" max="14349" width="8.83203125" style="639" customWidth="1"/>
    <col min="14350" max="14350" width="9.33203125" style="639"/>
    <col min="14351" max="14351" width="8.33203125" style="639" customWidth="1"/>
    <col min="14352" max="14352" width="8.83203125" style="639" customWidth="1"/>
    <col min="14353" max="14353" width="13.6640625" style="639" customWidth="1"/>
    <col min="14354" max="14592" width="9.33203125" style="639"/>
    <col min="14593" max="14593" width="6.33203125" style="639" customWidth="1"/>
    <col min="14594" max="14594" width="30.83203125" style="639" bestFit="1" customWidth="1"/>
    <col min="14595" max="14595" width="17" style="639" bestFit="1" customWidth="1"/>
    <col min="14596" max="14596" width="7.1640625" style="639" customWidth="1"/>
    <col min="14597" max="14599" width="9.33203125" style="639"/>
    <col min="14600" max="14600" width="8.83203125" style="639" customWidth="1"/>
    <col min="14601" max="14601" width="10.1640625" style="639" customWidth="1"/>
    <col min="14602" max="14604" width="9.33203125" style="639"/>
    <col min="14605" max="14605" width="8.83203125" style="639" customWidth="1"/>
    <col min="14606" max="14606" width="9.33203125" style="639"/>
    <col min="14607" max="14607" width="8.33203125" style="639" customWidth="1"/>
    <col min="14608" max="14608" width="8.83203125" style="639" customWidth="1"/>
    <col min="14609" max="14609" width="13.6640625" style="639" customWidth="1"/>
    <col min="14610" max="14848" width="9.33203125" style="639"/>
    <col min="14849" max="14849" width="6.33203125" style="639" customWidth="1"/>
    <col min="14850" max="14850" width="30.83203125" style="639" bestFit="1" customWidth="1"/>
    <col min="14851" max="14851" width="17" style="639" bestFit="1" customWidth="1"/>
    <col min="14852" max="14852" width="7.1640625" style="639" customWidth="1"/>
    <col min="14853" max="14855" width="9.33203125" style="639"/>
    <col min="14856" max="14856" width="8.83203125" style="639" customWidth="1"/>
    <col min="14857" max="14857" width="10.1640625" style="639" customWidth="1"/>
    <col min="14858" max="14860" width="9.33203125" style="639"/>
    <col min="14861" max="14861" width="8.83203125" style="639" customWidth="1"/>
    <col min="14862" max="14862" width="9.33203125" style="639"/>
    <col min="14863" max="14863" width="8.33203125" style="639" customWidth="1"/>
    <col min="14864" max="14864" width="8.83203125" style="639" customWidth="1"/>
    <col min="14865" max="14865" width="13.6640625" style="639" customWidth="1"/>
    <col min="14866" max="15104" width="9.33203125" style="639"/>
    <col min="15105" max="15105" width="6.33203125" style="639" customWidth="1"/>
    <col min="15106" max="15106" width="30.83203125" style="639" bestFit="1" customWidth="1"/>
    <col min="15107" max="15107" width="17" style="639" bestFit="1" customWidth="1"/>
    <col min="15108" max="15108" width="7.1640625" style="639" customWidth="1"/>
    <col min="15109" max="15111" width="9.33203125" style="639"/>
    <col min="15112" max="15112" width="8.83203125" style="639" customWidth="1"/>
    <col min="15113" max="15113" width="10.1640625" style="639" customWidth="1"/>
    <col min="15114" max="15116" width="9.33203125" style="639"/>
    <col min="15117" max="15117" width="8.83203125" style="639" customWidth="1"/>
    <col min="15118" max="15118" width="9.33203125" style="639"/>
    <col min="15119" max="15119" width="8.33203125" style="639" customWidth="1"/>
    <col min="15120" max="15120" width="8.83203125" style="639" customWidth="1"/>
    <col min="15121" max="15121" width="13.6640625" style="639" customWidth="1"/>
    <col min="15122" max="15360" width="9.33203125" style="639"/>
    <col min="15361" max="15361" width="6.33203125" style="639" customWidth="1"/>
    <col min="15362" max="15362" width="30.83203125" style="639" bestFit="1" customWidth="1"/>
    <col min="15363" max="15363" width="17" style="639" bestFit="1" customWidth="1"/>
    <col min="15364" max="15364" width="7.1640625" style="639" customWidth="1"/>
    <col min="15365" max="15367" width="9.33203125" style="639"/>
    <col min="15368" max="15368" width="8.83203125" style="639" customWidth="1"/>
    <col min="15369" max="15369" width="10.1640625" style="639" customWidth="1"/>
    <col min="15370" max="15372" width="9.33203125" style="639"/>
    <col min="15373" max="15373" width="8.83203125" style="639" customWidth="1"/>
    <col min="15374" max="15374" width="9.33203125" style="639"/>
    <col min="15375" max="15375" width="8.33203125" style="639" customWidth="1"/>
    <col min="15376" max="15376" width="8.83203125" style="639" customWidth="1"/>
    <col min="15377" max="15377" width="13.6640625" style="639" customWidth="1"/>
    <col min="15378" max="15616" width="9.33203125" style="639"/>
    <col min="15617" max="15617" width="6.33203125" style="639" customWidth="1"/>
    <col min="15618" max="15618" width="30.83203125" style="639" bestFit="1" customWidth="1"/>
    <col min="15619" max="15619" width="17" style="639" bestFit="1" customWidth="1"/>
    <col min="15620" max="15620" width="7.1640625" style="639" customWidth="1"/>
    <col min="15621" max="15623" width="9.33203125" style="639"/>
    <col min="15624" max="15624" width="8.83203125" style="639" customWidth="1"/>
    <col min="15625" max="15625" width="10.1640625" style="639" customWidth="1"/>
    <col min="15626" max="15628" width="9.33203125" style="639"/>
    <col min="15629" max="15629" width="8.83203125" style="639" customWidth="1"/>
    <col min="15630" max="15630" width="9.33203125" style="639"/>
    <col min="15631" max="15631" width="8.33203125" style="639" customWidth="1"/>
    <col min="15632" max="15632" width="8.83203125" style="639" customWidth="1"/>
    <col min="15633" max="15633" width="13.6640625" style="639" customWidth="1"/>
    <col min="15634" max="15872" width="9.33203125" style="639"/>
    <col min="15873" max="15873" width="6.33203125" style="639" customWidth="1"/>
    <col min="15874" max="15874" width="30.83203125" style="639" bestFit="1" customWidth="1"/>
    <col min="15875" max="15875" width="17" style="639" bestFit="1" customWidth="1"/>
    <col min="15876" max="15876" width="7.1640625" style="639" customWidth="1"/>
    <col min="15877" max="15879" width="9.33203125" style="639"/>
    <col min="15880" max="15880" width="8.83203125" style="639" customWidth="1"/>
    <col min="15881" max="15881" width="10.1640625" style="639" customWidth="1"/>
    <col min="15882" max="15884" width="9.33203125" style="639"/>
    <col min="15885" max="15885" width="8.83203125" style="639" customWidth="1"/>
    <col min="15886" max="15886" width="9.33203125" style="639"/>
    <col min="15887" max="15887" width="8.33203125" style="639" customWidth="1"/>
    <col min="15888" max="15888" width="8.83203125" style="639" customWidth="1"/>
    <col min="15889" max="15889" width="13.6640625" style="639" customWidth="1"/>
    <col min="15890" max="16128" width="9.33203125" style="639"/>
    <col min="16129" max="16129" width="6.33203125" style="639" customWidth="1"/>
    <col min="16130" max="16130" width="30.83203125" style="639" bestFit="1" customWidth="1"/>
    <col min="16131" max="16131" width="17" style="639" bestFit="1" customWidth="1"/>
    <col min="16132" max="16132" width="7.1640625" style="639" customWidth="1"/>
    <col min="16133" max="16135" width="9.33203125" style="639"/>
    <col min="16136" max="16136" width="8.83203125" style="639" customWidth="1"/>
    <col min="16137" max="16137" width="10.1640625" style="639" customWidth="1"/>
    <col min="16138" max="16140" width="9.33203125" style="639"/>
    <col min="16141" max="16141" width="8.83203125" style="639" customWidth="1"/>
    <col min="16142" max="16142" width="9.33203125" style="639"/>
    <col min="16143" max="16143" width="8.33203125" style="639" customWidth="1"/>
    <col min="16144" max="16144" width="8.83203125" style="639" customWidth="1"/>
    <col min="16145" max="16145" width="13.6640625" style="639" customWidth="1"/>
    <col min="16146" max="16384" width="9.33203125" style="639"/>
  </cols>
  <sheetData>
    <row r="1" spans="1:19" ht="116.25" customHeight="1" x14ac:dyDescent="0.2"/>
    <row r="2" spans="1:19" ht="21" x14ac:dyDescent="0.2">
      <c r="A2" s="642" t="s">
        <v>340</v>
      </c>
      <c r="B2" s="642"/>
      <c r="C2" s="642"/>
      <c r="D2" s="642"/>
      <c r="E2" s="642"/>
      <c r="F2" s="642"/>
      <c r="G2" s="642"/>
      <c r="H2" s="642"/>
      <c r="I2" s="642"/>
      <c r="J2" s="642"/>
      <c r="K2" s="642"/>
      <c r="L2" s="642"/>
      <c r="M2" s="642"/>
      <c r="N2" s="642"/>
      <c r="O2" s="642"/>
      <c r="P2" s="642"/>
      <c r="Q2" s="642"/>
      <c r="R2" s="642"/>
      <c r="S2" s="642"/>
    </row>
    <row r="3" spans="1:19" ht="20.100000000000001" customHeight="1" x14ac:dyDescent="0.2">
      <c r="A3" s="509" t="s">
        <v>341</v>
      </c>
      <c r="B3" s="509"/>
      <c r="C3" s="646"/>
      <c r="D3" s="646"/>
      <c r="E3" s="646"/>
      <c r="F3" s="509"/>
      <c r="G3" s="509"/>
      <c r="H3" s="509"/>
      <c r="I3" s="509"/>
      <c r="J3" s="647"/>
      <c r="K3" s="509"/>
      <c r="L3" s="509"/>
      <c r="M3" s="509"/>
      <c r="N3" s="509"/>
      <c r="O3" s="647"/>
      <c r="P3" s="663"/>
      <c r="Q3" s="509"/>
      <c r="R3" s="646"/>
      <c r="S3" s="509"/>
    </row>
    <row r="4" spans="1:19" ht="20.100000000000001" customHeight="1" thickBot="1" x14ac:dyDescent="0.25">
      <c r="A4" s="509" t="s">
        <v>342</v>
      </c>
      <c r="B4" s="509"/>
      <c r="C4" s="646"/>
      <c r="D4" s="648"/>
      <c r="E4" s="646"/>
      <c r="F4" s="509"/>
      <c r="G4" s="509"/>
      <c r="H4" s="509"/>
      <c r="I4" s="509"/>
      <c r="J4" s="647"/>
      <c r="K4" s="509"/>
      <c r="L4" s="509"/>
      <c r="M4" s="509"/>
      <c r="N4" s="509"/>
      <c r="O4" s="748"/>
      <c r="P4" s="663"/>
      <c r="Q4" s="509"/>
      <c r="R4" s="646"/>
      <c r="S4" s="649"/>
    </row>
    <row r="5" spans="1:19" ht="20.100000000000001" customHeight="1" x14ac:dyDescent="0.2">
      <c r="A5" s="749" t="s">
        <v>343</v>
      </c>
      <c r="B5" s="651" t="s">
        <v>344</v>
      </c>
      <c r="C5" s="750" t="e">
        <f>Q5</f>
        <v>#DIV/0!</v>
      </c>
      <c r="D5" s="653" t="s">
        <v>173</v>
      </c>
      <c r="E5" s="654" t="e">
        <f>'[2]飼料給与量の積算（現状）'!C5</f>
        <v>#DIV/0!</v>
      </c>
      <c r="F5" s="751" t="s">
        <v>345</v>
      </c>
      <c r="G5" s="751"/>
      <c r="H5" s="656" t="s">
        <v>281</v>
      </c>
      <c r="I5" s="655">
        <f>[2]農業経営の現状!I3</f>
        <v>0</v>
      </c>
      <c r="J5" s="655" t="s">
        <v>346</v>
      </c>
      <c r="K5" s="655"/>
      <c r="L5" s="752"/>
      <c r="M5" s="656" t="s">
        <v>361</v>
      </c>
      <c r="N5" s="753"/>
      <c r="O5" s="754" t="s">
        <v>173</v>
      </c>
      <c r="P5" s="656" t="s">
        <v>362</v>
      </c>
      <c r="Q5" s="755" t="e">
        <f t="shared" ref="Q5:Q10" si="0">E5*I5*N5</f>
        <v>#DIV/0!</v>
      </c>
      <c r="R5" s="655" t="s">
        <v>173</v>
      </c>
      <c r="S5" s="659"/>
    </row>
    <row r="6" spans="1:19" ht="20.100000000000001" customHeight="1" x14ac:dyDescent="0.2">
      <c r="A6" s="756"/>
      <c r="B6" s="719" t="s">
        <v>315</v>
      </c>
      <c r="C6" s="625">
        <f>Q6</f>
        <v>0</v>
      </c>
      <c r="D6" s="720" t="s">
        <v>173</v>
      </c>
      <c r="E6" s="721">
        <f>'[2]飼料給与量の積算（現状）'!C29</f>
        <v>9</v>
      </c>
      <c r="F6" s="757" t="s">
        <v>345</v>
      </c>
      <c r="G6" s="757"/>
      <c r="H6" s="723" t="s">
        <v>361</v>
      </c>
      <c r="I6" s="758">
        <f>[2]農業経営の現状!L6</f>
        <v>0</v>
      </c>
      <c r="J6" s="722" t="s">
        <v>349</v>
      </c>
      <c r="K6" s="535"/>
      <c r="L6" s="535"/>
      <c r="M6" s="723" t="s">
        <v>352</v>
      </c>
      <c r="N6" s="759"/>
      <c r="O6" s="760" t="s">
        <v>173</v>
      </c>
      <c r="P6" s="723" t="s">
        <v>362</v>
      </c>
      <c r="Q6" s="722">
        <f t="shared" si="0"/>
        <v>0</v>
      </c>
      <c r="R6" s="535" t="s">
        <v>173</v>
      </c>
      <c r="S6" s="726"/>
    </row>
    <row r="7" spans="1:19" ht="20.100000000000001" customHeight="1" x14ac:dyDescent="0.2">
      <c r="A7" s="756"/>
      <c r="B7" s="719" t="s">
        <v>321</v>
      </c>
      <c r="C7" s="625">
        <f>Q7</f>
        <v>0</v>
      </c>
      <c r="D7" s="720" t="s">
        <v>173</v>
      </c>
      <c r="E7" s="721">
        <f>'[2]飼料給与量の積算（現状）'!C30</f>
        <v>60</v>
      </c>
      <c r="F7" s="757" t="s">
        <v>345</v>
      </c>
      <c r="G7" s="757"/>
      <c r="H7" s="723" t="s">
        <v>352</v>
      </c>
      <c r="I7" s="758">
        <f>[2]農業経営の現状!L6</f>
        <v>0</v>
      </c>
      <c r="J7" s="722" t="s">
        <v>349</v>
      </c>
      <c r="K7" s="535"/>
      <c r="L7" s="535"/>
      <c r="M7" s="723" t="s">
        <v>352</v>
      </c>
      <c r="N7" s="759"/>
      <c r="O7" s="760" t="s">
        <v>173</v>
      </c>
      <c r="P7" s="723" t="s">
        <v>362</v>
      </c>
      <c r="Q7" s="722">
        <f t="shared" si="0"/>
        <v>0</v>
      </c>
      <c r="R7" s="535" t="s">
        <v>173</v>
      </c>
      <c r="S7" s="726"/>
    </row>
    <row r="8" spans="1:19" ht="20.100000000000001" customHeight="1" x14ac:dyDescent="0.2">
      <c r="A8" s="756"/>
      <c r="B8" s="719" t="s">
        <v>324</v>
      </c>
      <c r="C8" s="625">
        <f>Q8</f>
        <v>0</v>
      </c>
      <c r="D8" s="720" t="s">
        <v>173</v>
      </c>
      <c r="E8" s="721">
        <f>'[2]飼料給与量の積算（現状）'!C31</f>
        <v>294</v>
      </c>
      <c r="F8" s="757" t="s">
        <v>345</v>
      </c>
      <c r="G8" s="757"/>
      <c r="H8" s="723" t="s">
        <v>352</v>
      </c>
      <c r="I8" s="758">
        <f>[2]農業経営の現状!L6</f>
        <v>0</v>
      </c>
      <c r="J8" s="722" t="s">
        <v>349</v>
      </c>
      <c r="K8" s="535"/>
      <c r="L8" s="535"/>
      <c r="M8" s="723" t="s">
        <v>361</v>
      </c>
      <c r="N8" s="759"/>
      <c r="O8" s="760" t="s">
        <v>173</v>
      </c>
      <c r="P8" s="723" t="s">
        <v>348</v>
      </c>
      <c r="Q8" s="722">
        <f t="shared" si="0"/>
        <v>0</v>
      </c>
      <c r="R8" s="535" t="s">
        <v>173</v>
      </c>
      <c r="S8" s="726"/>
    </row>
    <row r="9" spans="1:19" ht="20.100000000000001" customHeight="1" x14ac:dyDescent="0.2">
      <c r="A9" s="756"/>
      <c r="B9" s="660" t="s">
        <v>325</v>
      </c>
      <c r="C9" s="519">
        <f>Q9+Q10</f>
        <v>0</v>
      </c>
      <c r="D9" s="662" t="s">
        <v>173</v>
      </c>
      <c r="E9" s="646">
        <f>'[2]飼料給与量の積算（現状）'!C32</f>
        <v>696</v>
      </c>
      <c r="F9" s="761" t="s">
        <v>345</v>
      </c>
      <c r="G9" s="761"/>
      <c r="H9" s="663" t="s">
        <v>361</v>
      </c>
      <c r="I9" s="591">
        <f>[2]農業経営の現状!L6</f>
        <v>0</v>
      </c>
      <c r="J9" s="518" t="s">
        <v>349</v>
      </c>
      <c r="K9" s="509"/>
      <c r="L9" s="509"/>
      <c r="M9" s="663" t="s">
        <v>361</v>
      </c>
      <c r="N9" s="762"/>
      <c r="O9" s="763" t="s">
        <v>173</v>
      </c>
      <c r="P9" s="663" t="s">
        <v>362</v>
      </c>
      <c r="Q9" s="518">
        <f t="shared" si="0"/>
        <v>0</v>
      </c>
      <c r="R9" s="509" t="s">
        <v>173</v>
      </c>
      <c r="S9" s="664"/>
    </row>
    <row r="10" spans="1:19" ht="20.100000000000001" customHeight="1" x14ac:dyDescent="0.2">
      <c r="A10" s="756"/>
      <c r="B10" s="660"/>
      <c r="C10" s="519"/>
      <c r="D10" s="662"/>
      <c r="E10" s="646">
        <f>'[2]飼料給与量の積算（現状）'!C45</f>
        <v>371</v>
      </c>
      <c r="F10" s="761" t="s">
        <v>345</v>
      </c>
      <c r="G10" s="761"/>
      <c r="H10" s="663" t="s">
        <v>352</v>
      </c>
      <c r="I10" s="591">
        <f>[2]農業経営の現状!G20</f>
        <v>0</v>
      </c>
      <c r="J10" s="518" t="s">
        <v>353</v>
      </c>
      <c r="K10" s="509"/>
      <c r="L10" s="509"/>
      <c r="M10" s="663" t="s">
        <v>352</v>
      </c>
      <c r="N10" s="762"/>
      <c r="O10" s="763" t="s">
        <v>173</v>
      </c>
      <c r="P10" s="663" t="s">
        <v>348</v>
      </c>
      <c r="Q10" s="518">
        <f t="shared" si="0"/>
        <v>0</v>
      </c>
      <c r="R10" s="509" t="s">
        <v>173</v>
      </c>
      <c r="S10" s="764"/>
    </row>
    <row r="11" spans="1:19" ht="20.100000000000001" customHeight="1" thickBot="1" x14ac:dyDescent="0.25">
      <c r="A11" s="765"/>
      <c r="B11" s="738" t="s">
        <v>354</v>
      </c>
      <c r="C11" s="766" t="e">
        <f>SUM(C5:C9)</f>
        <v>#DIV/0!</v>
      </c>
      <c r="D11" s="740" t="s">
        <v>173</v>
      </c>
      <c r="E11" s="745"/>
      <c r="F11" s="741"/>
      <c r="G11" s="741"/>
      <c r="H11" s="741"/>
      <c r="I11" s="742"/>
      <c r="J11" s="767"/>
      <c r="K11" s="741"/>
      <c r="L11" s="741"/>
      <c r="M11" s="741"/>
      <c r="N11" s="741"/>
      <c r="O11" s="768"/>
      <c r="P11" s="742"/>
      <c r="Q11" s="742"/>
      <c r="R11" s="745"/>
      <c r="S11" s="746"/>
    </row>
    <row r="12" spans="1:19" ht="20.100000000000001" customHeight="1" x14ac:dyDescent="0.2">
      <c r="A12" s="769" t="s">
        <v>355</v>
      </c>
      <c r="B12" s="660" t="s">
        <v>284</v>
      </c>
      <c r="C12" s="519">
        <f>Q12+Q13+Q14</f>
        <v>0</v>
      </c>
      <c r="D12" s="662" t="s">
        <v>173</v>
      </c>
      <c r="E12" s="646">
        <f>'[2]飼料給与量の積算（現状）'!C10</f>
        <v>0</v>
      </c>
      <c r="F12" s="770" t="s">
        <v>356</v>
      </c>
      <c r="G12" s="770"/>
      <c r="H12" s="663" t="s">
        <v>352</v>
      </c>
      <c r="I12" s="509">
        <f>[2]農業経営の現状!I3</f>
        <v>0</v>
      </c>
      <c r="J12" s="647" t="s">
        <v>346</v>
      </c>
      <c r="K12" s="509"/>
      <c r="M12" s="663" t="s">
        <v>352</v>
      </c>
      <c r="N12" s="771"/>
      <c r="O12" s="763" t="s">
        <v>173</v>
      </c>
      <c r="P12" s="772" t="s">
        <v>348</v>
      </c>
      <c r="Q12" s="518">
        <f>E12*I12*N12</f>
        <v>0</v>
      </c>
      <c r="R12" s="509" t="s">
        <v>173</v>
      </c>
      <c r="S12" s="664"/>
    </row>
    <row r="13" spans="1:19" ht="20.100000000000001" customHeight="1" x14ac:dyDescent="0.2">
      <c r="A13" s="773"/>
      <c r="B13" s="660"/>
      <c r="C13" s="519"/>
      <c r="D13" s="662"/>
      <c r="E13" s="646">
        <f>'[2]飼料給与量の積算（現状）'!C36</f>
        <v>0</v>
      </c>
      <c r="F13" s="774" t="s">
        <v>357</v>
      </c>
      <c r="G13" s="774"/>
      <c r="H13" s="663" t="s">
        <v>352</v>
      </c>
      <c r="I13" s="509">
        <f>[2]農業経営の現状!L6</f>
        <v>0</v>
      </c>
      <c r="J13" s="647" t="s">
        <v>349</v>
      </c>
      <c r="K13" s="509"/>
      <c r="M13" s="663" t="s">
        <v>352</v>
      </c>
      <c r="N13" s="771"/>
      <c r="O13" s="763" t="s">
        <v>173</v>
      </c>
      <c r="P13" s="772" t="s">
        <v>348</v>
      </c>
      <c r="Q13" s="518">
        <f>E13*I13*N13</f>
        <v>0</v>
      </c>
      <c r="R13" s="509" t="s">
        <v>173</v>
      </c>
      <c r="S13" s="664"/>
    </row>
    <row r="14" spans="1:19" ht="20.100000000000001" customHeight="1" x14ac:dyDescent="0.2">
      <c r="A14" s="773"/>
      <c r="B14" s="660"/>
      <c r="C14" s="519"/>
      <c r="D14" s="662"/>
      <c r="E14" s="646">
        <f>'[2]飼料給与量の積算（現状）'!C49</f>
        <v>0</v>
      </c>
      <c r="F14" s="774" t="s">
        <v>358</v>
      </c>
      <c r="G14" s="774"/>
      <c r="H14" s="663" t="s">
        <v>361</v>
      </c>
      <c r="I14" s="509">
        <f>[2]農業経営の現状!G20</f>
        <v>0</v>
      </c>
      <c r="J14" s="647" t="s">
        <v>353</v>
      </c>
      <c r="K14" s="509"/>
      <c r="M14" s="663" t="s">
        <v>352</v>
      </c>
      <c r="N14" s="771"/>
      <c r="O14" s="763" t="s">
        <v>173</v>
      </c>
      <c r="P14" s="772" t="s">
        <v>348</v>
      </c>
      <c r="Q14" s="518">
        <f>E14*I14*N14</f>
        <v>0</v>
      </c>
      <c r="R14" s="509" t="s">
        <v>173</v>
      </c>
      <c r="S14" s="664"/>
    </row>
    <row r="15" spans="1:19" ht="20.100000000000001" customHeight="1" x14ac:dyDescent="0.2">
      <c r="A15" s="775"/>
      <c r="B15" s="684" t="s">
        <v>290</v>
      </c>
      <c r="C15" s="776">
        <f>Q15</f>
        <v>0</v>
      </c>
      <c r="D15" s="685" t="s">
        <v>173</v>
      </c>
      <c r="E15" s="686">
        <f>'[2]飼料給与量の積算（現状）'!C12</f>
        <v>0</v>
      </c>
      <c r="F15" s="777" t="s">
        <v>356</v>
      </c>
      <c r="G15" s="777"/>
      <c r="H15" s="778" t="s">
        <v>352</v>
      </c>
      <c r="I15" s="687">
        <f>[2]農業経営の現状!I3</f>
        <v>0</v>
      </c>
      <c r="J15" s="689" t="s">
        <v>346</v>
      </c>
      <c r="K15" s="687"/>
      <c r="L15" s="687"/>
      <c r="M15" s="778" t="s">
        <v>352</v>
      </c>
      <c r="N15" s="779"/>
      <c r="O15" s="780" t="s">
        <v>173</v>
      </c>
      <c r="P15" s="781" t="s">
        <v>348</v>
      </c>
      <c r="Q15" s="599">
        <f>E15*I15*N15</f>
        <v>0</v>
      </c>
      <c r="R15" s="687" t="s">
        <v>173</v>
      </c>
      <c r="S15" s="690"/>
    </row>
    <row r="16" spans="1:19" ht="20.100000000000001" customHeight="1" x14ac:dyDescent="0.2">
      <c r="A16" s="775"/>
      <c r="B16" s="674"/>
      <c r="C16" s="524"/>
      <c r="D16" s="676"/>
      <c r="E16" s="681"/>
      <c r="F16" s="503"/>
      <c r="G16" s="503"/>
      <c r="H16" s="503"/>
      <c r="I16" s="503"/>
      <c r="J16" s="678"/>
      <c r="K16" s="503"/>
      <c r="L16" s="503"/>
      <c r="M16" s="503"/>
      <c r="N16" s="503"/>
      <c r="O16" s="782"/>
      <c r="P16" s="679"/>
      <c r="Q16" s="503"/>
      <c r="R16" s="681"/>
      <c r="S16" s="783"/>
    </row>
    <row r="17" spans="1:19" ht="20.100000000000001" customHeight="1" x14ac:dyDescent="0.2">
      <c r="A17" s="775"/>
      <c r="B17" s="660" t="s">
        <v>294</v>
      </c>
      <c r="C17" s="519">
        <f>Q17</f>
        <v>0</v>
      </c>
      <c r="D17" s="662" t="s">
        <v>173</v>
      </c>
      <c r="E17" s="646">
        <f>'[2]飼料給与量の積算（現状）'!C14</f>
        <v>0</v>
      </c>
      <c r="F17" s="777" t="s">
        <v>356</v>
      </c>
      <c r="G17" s="777"/>
      <c r="H17" s="778" t="s">
        <v>361</v>
      </c>
      <c r="I17" s="687">
        <f>[2]農業経営の現状!I3</f>
        <v>0</v>
      </c>
      <c r="J17" s="689" t="s">
        <v>346</v>
      </c>
      <c r="K17" s="687"/>
      <c r="L17" s="687"/>
      <c r="M17" s="778" t="s">
        <v>352</v>
      </c>
      <c r="N17" s="779"/>
      <c r="O17" s="780" t="s">
        <v>173</v>
      </c>
      <c r="P17" s="781" t="s">
        <v>348</v>
      </c>
      <c r="Q17" s="599">
        <f>E17*I17*N17</f>
        <v>0</v>
      </c>
      <c r="R17" s="687" t="s">
        <v>173</v>
      </c>
      <c r="S17" s="683"/>
    </row>
    <row r="18" spans="1:19" ht="20.100000000000001" customHeight="1" x14ac:dyDescent="0.2">
      <c r="A18" s="775"/>
      <c r="B18" s="674"/>
      <c r="C18" s="524"/>
      <c r="D18" s="676"/>
      <c r="E18" s="677"/>
      <c r="F18" s="678"/>
      <c r="G18" s="503"/>
      <c r="H18" s="679"/>
      <c r="I18" s="680"/>
      <c r="J18" s="678"/>
      <c r="K18" s="503"/>
      <c r="L18" s="503"/>
      <c r="M18" s="503"/>
      <c r="N18" s="503"/>
      <c r="O18" s="782"/>
      <c r="P18" s="679"/>
      <c r="Q18" s="503"/>
      <c r="R18" s="681"/>
      <c r="S18" s="682"/>
    </row>
    <row r="19" spans="1:19" ht="20.100000000000001" customHeight="1" x14ac:dyDescent="0.2">
      <c r="A19" s="775"/>
      <c r="B19" s="660" t="s">
        <v>298</v>
      </c>
      <c r="C19" s="519">
        <f>Q19</f>
        <v>0</v>
      </c>
      <c r="D19" s="662" t="s">
        <v>173</v>
      </c>
      <c r="E19" s="646">
        <f>'[2]飼料給与量の積算（現状）'!C16</f>
        <v>0</v>
      </c>
      <c r="F19" s="777" t="s">
        <v>356</v>
      </c>
      <c r="G19" s="777"/>
      <c r="H19" s="778" t="s">
        <v>352</v>
      </c>
      <c r="I19" s="687">
        <f>[2]農業経営の現状!I3</f>
        <v>0</v>
      </c>
      <c r="J19" s="689" t="s">
        <v>346</v>
      </c>
      <c r="K19" s="687"/>
      <c r="L19" s="687"/>
      <c r="M19" s="778" t="s">
        <v>361</v>
      </c>
      <c r="N19" s="779"/>
      <c r="O19" s="780" t="s">
        <v>173</v>
      </c>
      <c r="P19" s="781" t="s">
        <v>362</v>
      </c>
      <c r="Q19" s="599">
        <f>E19*I19*N19</f>
        <v>0</v>
      </c>
      <c r="R19" s="687" t="s">
        <v>173</v>
      </c>
      <c r="S19" s="683"/>
    </row>
    <row r="20" spans="1:19" ht="20.100000000000001" customHeight="1" x14ac:dyDescent="0.2">
      <c r="A20" s="775"/>
      <c r="B20" s="674"/>
      <c r="C20" s="524"/>
      <c r="D20" s="676"/>
      <c r="E20" s="677"/>
      <c r="F20" s="678"/>
      <c r="G20" s="503"/>
      <c r="H20" s="679"/>
      <c r="I20" s="680"/>
      <c r="J20" s="678"/>
      <c r="K20" s="503"/>
      <c r="L20" s="503"/>
      <c r="M20" s="503"/>
      <c r="N20" s="503"/>
      <c r="O20" s="782"/>
      <c r="P20" s="679"/>
      <c r="Q20" s="503"/>
      <c r="R20" s="681"/>
      <c r="S20" s="682"/>
    </row>
    <row r="21" spans="1:19" ht="20.100000000000001" customHeight="1" x14ac:dyDescent="0.2">
      <c r="A21" s="775"/>
      <c r="B21" s="684" t="s">
        <v>363</v>
      </c>
      <c r="C21" s="776">
        <f>Q21</f>
        <v>0</v>
      </c>
      <c r="D21" s="685" t="s">
        <v>173</v>
      </c>
      <c r="E21" s="646">
        <f>'[2]飼料給与量の積算（現状）'!C18</f>
        <v>0</v>
      </c>
      <c r="F21" s="777" t="s">
        <v>356</v>
      </c>
      <c r="G21" s="777"/>
      <c r="H21" s="778" t="s">
        <v>361</v>
      </c>
      <c r="I21" s="687">
        <f>[2]農業経営の現状!I1</f>
        <v>0</v>
      </c>
      <c r="J21" s="689" t="s">
        <v>346</v>
      </c>
      <c r="K21" s="687"/>
      <c r="L21" s="687"/>
      <c r="M21" s="778" t="s">
        <v>352</v>
      </c>
      <c r="N21" s="779"/>
      <c r="O21" s="780" t="s">
        <v>173</v>
      </c>
      <c r="P21" s="781" t="s">
        <v>362</v>
      </c>
      <c r="Q21" s="599">
        <f>E21*I21*N21</f>
        <v>0</v>
      </c>
      <c r="R21" s="687" t="s">
        <v>173</v>
      </c>
      <c r="S21" s="683"/>
    </row>
    <row r="22" spans="1:19" ht="20.100000000000001" customHeight="1" x14ac:dyDescent="0.2">
      <c r="A22" s="775"/>
      <c r="B22" s="660"/>
      <c r="C22" s="519"/>
      <c r="D22" s="662"/>
      <c r="E22" s="524"/>
      <c r="F22" s="509"/>
      <c r="G22" s="509"/>
      <c r="H22" s="509"/>
      <c r="I22" s="509"/>
      <c r="J22" s="647"/>
      <c r="K22" s="509"/>
      <c r="L22" s="509"/>
      <c r="M22" s="509"/>
      <c r="N22" s="509"/>
      <c r="O22" s="748"/>
      <c r="P22" s="663"/>
      <c r="Q22" s="509"/>
      <c r="R22" s="646"/>
      <c r="S22" s="783"/>
    </row>
    <row r="23" spans="1:19" ht="20.100000000000001" customHeight="1" x14ac:dyDescent="0.2">
      <c r="A23" s="775"/>
      <c r="B23" s="684" t="s">
        <v>304</v>
      </c>
      <c r="C23" s="776">
        <f>Q23</f>
        <v>0</v>
      </c>
      <c r="D23" s="685" t="s">
        <v>173</v>
      </c>
      <c r="E23" s="646">
        <f>'[2]飼料給与量の積算（現状）'!C20</f>
        <v>0</v>
      </c>
      <c r="F23" s="777" t="s">
        <v>356</v>
      </c>
      <c r="G23" s="777"/>
      <c r="H23" s="778" t="s">
        <v>352</v>
      </c>
      <c r="I23" s="687">
        <f>[2]農業経営の現状!I3</f>
        <v>0</v>
      </c>
      <c r="J23" s="689" t="s">
        <v>346</v>
      </c>
      <c r="K23" s="687"/>
      <c r="L23" s="687"/>
      <c r="M23" s="778" t="s">
        <v>361</v>
      </c>
      <c r="N23" s="779"/>
      <c r="O23" s="780" t="s">
        <v>173</v>
      </c>
      <c r="P23" s="781" t="s">
        <v>362</v>
      </c>
      <c r="Q23" s="599">
        <f>E23*I23*N23</f>
        <v>0</v>
      </c>
      <c r="R23" s="687" t="s">
        <v>173</v>
      </c>
      <c r="S23" s="683"/>
    </row>
    <row r="24" spans="1:19" ht="20.100000000000001" customHeight="1" x14ac:dyDescent="0.2">
      <c r="A24" s="775"/>
      <c r="B24" s="660"/>
      <c r="C24" s="519"/>
      <c r="D24" s="662"/>
      <c r="E24" s="646"/>
      <c r="F24" s="509"/>
      <c r="G24" s="509"/>
      <c r="H24" s="509"/>
      <c r="I24" s="509"/>
      <c r="J24" s="647"/>
      <c r="K24" s="509"/>
      <c r="L24" s="509"/>
      <c r="M24" s="509"/>
      <c r="N24" s="509"/>
      <c r="O24" s="748"/>
      <c r="P24" s="663"/>
      <c r="Q24" s="509"/>
      <c r="R24" s="646"/>
      <c r="S24" s="683"/>
    </row>
    <row r="25" spans="1:19" ht="20.100000000000001" customHeight="1" x14ac:dyDescent="0.2">
      <c r="A25" s="775"/>
      <c r="B25" s="684" t="s">
        <v>306</v>
      </c>
      <c r="C25" s="776">
        <f>Q25+Q26+Q27</f>
        <v>0</v>
      </c>
      <c r="D25" s="685" t="s">
        <v>173</v>
      </c>
      <c r="E25" s="686">
        <f>'[2]飼料給与量の積算（現状）'!C22</f>
        <v>0</v>
      </c>
      <c r="F25" s="777" t="s">
        <v>356</v>
      </c>
      <c r="G25" s="777"/>
      <c r="H25" s="778" t="s">
        <v>352</v>
      </c>
      <c r="I25" s="687">
        <f>[2]農業経営の現状!I3</f>
        <v>0</v>
      </c>
      <c r="J25" s="689" t="s">
        <v>346</v>
      </c>
      <c r="K25" s="687"/>
      <c r="L25" s="687"/>
      <c r="M25" s="778" t="s">
        <v>352</v>
      </c>
      <c r="N25" s="779"/>
      <c r="O25" s="780" t="s">
        <v>173</v>
      </c>
      <c r="P25" s="781" t="s">
        <v>348</v>
      </c>
      <c r="Q25" s="599">
        <f>E25*I25*N25</f>
        <v>0</v>
      </c>
      <c r="R25" s="687" t="s">
        <v>173</v>
      </c>
      <c r="S25" s="690"/>
    </row>
    <row r="26" spans="1:19" ht="20.100000000000001" customHeight="1" x14ac:dyDescent="0.2">
      <c r="A26" s="775"/>
      <c r="B26" s="660"/>
      <c r="C26" s="519"/>
      <c r="D26" s="662"/>
      <c r="E26" s="646">
        <f>'[2]飼料給与量の積算（現状）'!C38</f>
        <v>0</v>
      </c>
      <c r="F26" s="774" t="s">
        <v>357</v>
      </c>
      <c r="G26" s="774"/>
      <c r="H26" s="663" t="s">
        <v>352</v>
      </c>
      <c r="I26" s="509">
        <f>[2]農業経営の現状!L6</f>
        <v>0</v>
      </c>
      <c r="J26" s="647" t="s">
        <v>349</v>
      </c>
      <c r="K26" s="509"/>
      <c r="M26" s="663" t="s">
        <v>361</v>
      </c>
      <c r="N26" s="771"/>
      <c r="O26" s="763" t="s">
        <v>173</v>
      </c>
      <c r="P26" s="772" t="s">
        <v>362</v>
      </c>
      <c r="Q26" s="518">
        <f>E26*I26*N26</f>
        <v>0</v>
      </c>
      <c r="R26" s="509" t="s">
        <v>173</v>
      </c>
      <c r="S26" s="683"/>
    </row>
    <row r="27" spans="1:19" ht="20.100000000000001" customHeight="1" x14ac:dyDescent="0.2">
      <c r="A27" s="775"/>
      <c r="B27" s="660"/>
      <c r="C27" s="519"/>
      <c r="D27" s="662"/>
      <c r="E27" s="646">
        <f>'[2]飼料給与量の積算（現状）'!C51</f>
        <v>0</v>
      </c>
      <c r="F27" s="774" t="s">
        <v>358</v>
      </c>
      <c r="G27" s="774"/>
      <c r="H27" s="663" t="s">
        <v>352</v>
      </c>
      <c r="I27" s="509">
        <f>[2]農業経営の現状!G20</f>
        <v>0</v>
      </c>
      <c r="J27" s="647" t="s">
        <v>353</v>
      </c>
      <c r="K27" s="509"/>
      <c r="M27" s="663" t="s">
        <v>361</v>
      </c>
      <c r="N27" s="771"/>
      <c r="O27" s="763" t="s">
        <v>173</v>
      </c>
      <c r="P27" s="772" t="s">
        <v>348</v>
      </c>
      <c r="Q27" s="518">
        <f>E27*I27*N27</f>
        <v>0</v>
      </c>
      <c r="R27" s="509" t="s">
        <v>173</v>
      </c>
      <c r="S27" s="683"/>
    </row>
    <row r="28" spans="1:19" ht="20.100000000000001" customHeight="1" thickBot="1" x14ac:dyDescent="0.25">
      <c r="A28" s="784"/>
      <c r="B28" s="785" t="s">
        <v>365</v>
      </c>
      <c r="C28" s="766">
        <f>C12+C15+C17+C19+C21+C23+C25</f>
        <v>0</v>
      </c>
      <c r="D28" s="740" t="s">
        <v>173</v>
      </c>
      <c r="E28" s="786"/>
      <c r="F28" s="744"/>
      <c r="G28" s="741"/>
      <c r="H28" s="742"/>
      <c r="I28" s="767"/>
      <c r="J28" s="744"/>
      <c r="K28" s="741"/>
      <c r="L28" s="741"/>
      <c r="M28" s="741"/>
      <c r="N28" s="741"/>
      <c r="O28" s="768"/>
      <c r="P28" s="742"/>
      <c r="Q28" s="741"/>
      <c r="R28" s="745"/>
      <c r="S28" s="746"/>
    </row>
    <row r="29" spans="1:19" ht="20.100000000000001" customHeight="1" x14ac:dyDescent="0.2">
      <c r="A29" s="769" t="s">
        <v>308</v>
      </c>
      <c r="B29" s="660" t="s">
        <v>309</v>
      </c>
      <c r="C29" s="519">
        <f>Q29+Q30+Q31</f>
        <v>0</v>
      </c>
      <c r="D29" s="662" t="s">
        <v>173</v>
      </c>
      <c r="E29" s="787">
        <f>'[2]飼料給与量の積算（現状）'!C24</f>
        <v>18</v>
      </c>
      <c r="F29" s="770" t="s">
        <v>356</v>
      </c>
      <c r="G29" s="770"/>
      <c r="H29" s="663" t="s">
        <v>352</v>
      </c>
      <c r="I29" s="509">
        <f>[2]農業経営の現状!I3</f>
        <v>0</v>
      </c>
      <c r="J29" s="647" t="s">
        <v>346</v>
      </c>
      <c r="K29" s="509"/>
      <c r="M29" s="663" t="s">
        <v>352</v>
      </c>
      <c r="N29" s="771"/>
      <c r="O29" s="763" t="s">
        <v>173</v>
      </c>
      <c r="P29" s="772" t="s">
        <v>348</v>
      </c>
      <c r="Q29" s="518">
        <f>E29*I29*N29</f>
        <v>0</v>
      </c>
      <c r="R29" s="509" t="s">
        <v>173</v>
      </c>
      <c r="S29" s="664"/>
    </row>
    <row r="30" spans="1:19" ht="20.100000000000001" customHeight="1" x14ac:dyDescent="0.2">
      <c r="A30" s="773"/>
      <c r="B30" s="660"/>
      <c r="C30" s="519"/>
      <c r="D30" s="662"/>
      <c r="E30" s="787">
        <f>'[2]飼料給与量の積算（現状）'!C40</f>
        <v>4</v>
      </c>
      <c r="F30" s="774" t="s">
        <v>357</v>
      </c>
      <c r="G30" s="774"/>
      <c r="H30" s="663" t="s">
        <v>352</v>
      </c>
      <c r="I30" s="509">
        <f>[2]農業経営の現状!L6</f>
        <v>0</v>
      </c>
      <c r="J30" s="647" t="s">
        <v>349</v>
      </c>
      <c r="K30" s="509"/>
      <c r="M30" s="663" t="s">
        <v>352</v>
      </c>
      <c r="N30" s="771"/>
      <c r="O30" s="763" t="s">
        <v>173</v>
      </c>
      <c r="P30" s="772" t="s">
        <v>348</v>
      </c>
      <c r="Q30" s="518">
        <f>E30*I30*N30</f>
        <v>0</v>
      </c>
      <c r="R30" s="509" t="s">
        <v>173</v>
      </c>
      <c r="S30" s="664"/>
    </row>
    <row r="31" spans="1:19" ht="20.100000000000001" customHeight="1" x14ac:dyDescent="0.2">
      <c r="A31" s="775"/>
      <c r="B31" s="660"/>
      <c r="C31" s="519"/>
      <c r="D31" s="662"/>
      <c r="E31" s="787">
        <f>'[2]飼料給与量の積算（現状）'!C53</f>
        <v>4</v>
      </c>
      <c r="F31" s="774" t="s">
        <v>358</v>
      </c>
      <c r="G31" s="774"/>
      <c r="H31" s="663" t="s">
        <v>352</v>
      </c>
      <c r="I31" s="509">
        <f>[2]農業経営の現状!G20</f>
        <v>0</v>
      </c>
      <c r="J31" s="647" t="s">
        <v>353</v>
      </c>
      <c r="K31" s="509"/>
      <c r="M31" s="663" t="s">
        <v>361</v>
      </c>
      <c r="N31" s="771"/>
      <c r="O31" s="763" t="s">
        <v>173</v>
      </c>
      <c r="P31" s="772" t="s">
        <v>348</v>
      </c>
      <c r="Q31" s="518">
        <f>E31*I31*N31</f>
        <v>0</v>
      </c>
      <c r="R31" s="509" t="s">
        <v>173</v>
      </c>
      <c r="S31" s="664"/>
    </row>
    <row r="32" spans="1:19" ht="20.100000000000001" customHeight="1" thickBot="1" x14ac:dyDescent="0.25">
      <c r="A32" s="784"/>
      <c r="B32" s="788" t="s">
        <v>366</v>
      </c>
      <c r="C32" s="789">
        <f>C29</f>
        <v>0</v>
      </c>
      <c r="D32" s="740" t="s">
        <v>173</v>
      </c>
      <c r="E32" s="745"/>
      <c r="F32" s="741"/>
      <c r="G32" s="741"/>
      <c r="H32" s="741"/>
      <c r="I32" s="741"/>
      <c r="J32" s="744"/>
      <c r="K32" s="741"/>
      <c r="L32" s="741"/>
      <c r="M32" s="741"/>
      <c r="N32" s="741"/>
      <c r="O32" s="768"/>
      <c r="P32" s="742"/>
      <c r="Q32" s="741"/>
      <c r="R32" s="745"/>
      <c r="S32" s="746"/>
    </row>
    <row r="33" spans="1:19" ht="20.100000000000001" customHeight="1" thickBot="1" x14ac:dyDescent="0.25"/>
    <row r="34" spans="1:19" ht="20.100000000000001" customHeight="1" thickBot="1" x14ac:dyDescent="0.25">
      <c r="A34" s="790" t="s">
        <v>367</v>
      </c>
      <c r="B34" s="791"/>
      <c r="C34" s="792" t="e">
        <f>C11+C28+C32</f>
        <v>#DIV/0!</v>
      </c>
      <c r="D34" s="572" t="s">
        <v>173</v>
      </c>
      <c r="E34" s="793"/>
      <c r="F34" s="572"/>
      <c r="G34" s="572"/>
      <c r="H34" s="572"/>
      <c r="I34" s="572"/>
      <c r="J34" s="572"/>
      <c r="K34" s="572"/>
      <c r="L34" s="572"/>
      <c r="M34" s="572"/>
      <c r="N34" s="572"/>
      <c r="O34" s="572"/>
      <c r="P34" s="794"/>
      <c r="Q34" s="572"/>
      <c r="R34" s="572"/>
      <c r="S34" s="795"/>
    </row>
    <row r="35" spans="1:19" ht="20.100000000000001" customHeight="1" x14ac:dyDescent="0.2"/>
    <row r="36" spans="1:19" ht="20.100000000000001" customHeight="1" x14ac:dyDescent="0.2"/>
    <row r="37" spans="1:19" ht="20.100000000000001" customHeight="1" x14ac:dyDescent="0.2"/>
    <row r="38" spans="1:19" ht="20.100000000000001" customHeight="1" x14ac:dyDescent="0.2"/>
    <row r="39" spans="1:19" ht="20.100000000000001" customHeight="1" x14ac:dyDescent="0.2"/>
    <row r="40" spans="1:19" ht="20.100000000000001" customHeight="1" x14ac:dyDescent="0.2"/>
    <row r="41" spans="1:19" ht="20.100000000000001" customHeight="1" x14ac:dyDescent="0.2"/>
    <row r="42" spans="1:19" ht="20.100000000000001" customHeight="1" x14ac:dyDescent="0.2"/>
  </sheetData>
  <mergeCells count="25">
    <mergeCell ref="A34:B34"/>
    <mergeCell ref="F26:G26"/>
    <mergeCell ref="F27:G27"/>
    <mergeCell ref="A29:A32"/>
    <mergeCell ref="F29:G29"/>
    <mergeCell ref="F30:G30"/>
    <mergeCell ref="F31:G31"/>
    <mergeCell ref="A12:A28"/>
    <mergeCell ref="F12:G12"/>
    <mergeCell ref="F13:G13"/>
    <mergeCell ref="F14:G14"/>
    <mergeCell ref="F15:G15"/>
    <mergeCell ref="F17:G17"/>
    <mergeCell ref="F19:G19"/>
    <mergeCell ref="F21:G21"/>
    <mergeCell ref="F23:G23"/>
    <mergeCell ref="F25:G25"/>
    <mergeCell ref="A2:S2"/>
    <mergeCell ref="A5:A11"/>
    <mergeCell ref="F5:G5"/>
    <mergeCell ref="F6:G6"/>
    <mergeCell ref="F7:G7"/>
    <mergeCell ref="F8:G8"/>
    <mergeCell ref="F9:G9"/>
    <mergeCell ref="F10:G10"/>
  </mergeCells>
  <phoneticPr fontId="2"/>
  <pageMargins left="0.78700000000000003" right="0.21" top="0.98399999999999999" bottom="0.44" header="0.51200000000000001" footer="0.5120000000000000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view="pageBreakPreview" zoomScale="60" zoomScaleNormal="100" workbookViewId="0">
      <selection activeCell="A50" sqref="A50:B53"/>
    </sheetView>
  </sheetViews>
  <sheetFormatPr defaultRowHeight="13.5" x14ac:dyDescent="0.2"/>
  <cols>
    <col min="1" max="4" width="9.33203125" style="639"/>
    <col min="5" max="5" width="4.6640625" style="639" customWidth="1"/>
    <col min="6" max="6" width="8.6640625" style="639" customWidth="1"/>
    <col min="7" max="7" width="15.33203125" style="639" customWidth="1"/>
    <col min="8" max="8" width="7.6640625" style="639" customWidth="1"/>
    <col min="9" max="9" width="7.83203125" style="639" customWidth="1"/>
    <col min="10" max="10" width="8.33203125" style="639" customWidth="1"/>
    <col min="11" max="11" width="6.33203125" style="639" customWidth="1"/>
    <col min="12" max="12" width="7.33203125" style="639" customWidth="1"/>
    <col min="13" max="13" width="9.33203125" style="639" customWidth="1"/>
    <col min="14" max="260" width="9.33203125" style="639"/>
    <col min="261" max="261" width="4.6640625" style="639" customWidth="1"/>
    <col min="262" max="262" width="8.6640625" style="639" customWidth="1"/>
    <col min="263" max="263" width="15.33203125" style="639" customWidth="1"/>
    <col min="264" max="264" width="7.6640625" style="639" customWidth="1"/>
    <col min="265" max="265" width="7.83203125" style="639" customWidth="1"/>
    <col min="266" max="266" width="8.33203125" style="639" customWidth="1"/>
    <col min="267" max="267" width="6.33203125" style="639" customWidth="1"/>
    <col min="268" max="268" width="7.33203125" style="639" customWidth="1"/>
    <col min="269" max="269" width="9.33203125" style="639" customWidth="1"/>
    <col min="270" max="516" width="9.33203125" style="639"/>
    <col min="517" max="517" width="4.6640625" style="639" customWidth="1"/>
    <col min="518" max="518" width="8.6640625" style="639" customWidth="1"/>
    <col min="519" max="519" width="15.33203125" style="639" customWidth="1"/>
    <col min="520" max="520" width="7.6640625" style="639" customWidth="1"/>
    <col min="521" max="521" width="7.83203125" style="639" customWidth="1"/>
    <col min="522" max="522" width="8.33203125" style="639" customWidth="1"/>
    <col min="523" max="523" width="6.33203125" style="639" customWidth="1"/>
    <col min="524" max="524" width="7.33203125" style="639" customWidth="1"/>
    <col min="525" max="525" width="9.33203125" style="639" customWidth="1"/>
    <col min="526" max="772" width="9.33203125" style="639"/>
    <col min="773" max="773" width="4.6640625" style="639" customWidth="1"/>
    <col min="774" max="774" width="8.6640625" style="639" customWidth="1"/>
    <col min="775" max="775" width="15.33203125" style="639" customWidth="1"/>
    <col min="776" max="776" width="7.6640625" style="639" customWidth="1"/>
    <col min="777" max="777" width="7.83203125" style="639" customWidth="1"/>
    <col min="778" max="778" width="8.33203125" style="639" customWidth="1"/>
    <col min="779" max="779" width="6.33203125" style="639" customWidth="1"/>
    <col min="780" max="780" width="7.33203125" style="639" customWidth="1"/>
    <col min="781" max="781" width="9.33203125" style="639" customWidth="1"/>
    <col min="782" max="1028" width="9.33203125" style="639"/>
    <col min="1029" max="1029" width="4.6640625" style="639" customWidth="1"/>
    <col min="1030" max="1030" width="8.6640625" style="639" customWidth="1"/>
    <col min="1031" max="1031" width="15.33203125" style="639" customWidth="1"/>
    <col min="1032" max="1032" width="7.6640625" style="639" customWidth="1"/>
    <col min="1033" max="1033" width="7.83203125" style="639" customWidth="1"/>
    <col min="1034" max="1034" width="8.33203125" style="639" customWidth="1"/>
    <col min="1035" max="1035" width="6.33203125" style="639" customWidth="1"/>
    <col min="1036" max="1036" width="7.33203125" style="639" customWidth="1"/>
    <col min="1037" max="1037" width="9.33203125" style="639" customWidth="1"/>
    <col min="1038" max="1284" width="9.33203125" style="639"/>
    <col min="1285" max="1285" width="4.6640625" style="639" customWidth="1"/>
    <col min="1286" max="1286" width="8.6640625" style="639" customWidth="1"/>
    <col min="1287" max="1287" width="15.33203125" style="639" customWidth="1"/>
    <col min="1288" max="1288" width="7.6640625" style="639" customWidth="1"/>
    <col min="1289" max="1289" width="7.83203125" style="639" customWidth="1"/>
    <col min="1290" max="1290" width="8.33203125" style="639" customWidth="1"/>
    <col min="1291" max="1291" width="6.33203125" style="639" customWidth="1"/>
    <col min="1292" max="1292" width="7.33203125" style="639" customWidth="1"/>
    <col min="1293" max="1293" width="9.33203125" style="639" customWidth="1"/>
    <col min="1294" max="1540" width="9.33203125" style="639"/>
    <col min="1541" max="1541" width="4.6640625" style="639" customWidth="1"/>
    <col min="1542" max="1542" width="8.6640625" style="639" customWidth="1"/>
    <col min="1543" max="1543" width="15.33203125" style="639" customWidth="1"/>
    <col min="1544" max="1544" width="7.6640625" style="639" customWidth="1"/>
    <col min="1545" max="1545" width="7.83203125" style="639" customWidth="1"/>
    <col min="1546" max="1546" width="8.33203125" style="639" customWidth="1"/>
    <col min="1547" max="1547" width="6.33203125" style="639" customWidth="1"/>
    <col min="1548" max="1548" width="7.33203125" style="639" customWidth="1"/>
    <col min="1549" max="1549" width="9.33203125" style="639" customWidth="1"/>
    <col min="1550" max="1796" width="9.33203125" style="639"/>
    <col min="1797" max="1797" width="4.6640625" style="639" customWidth="1"/>
    <col min="1798" max="1798" width="8.6640625" style="639" customWidth="1"/>
    <col min="1799" max="1799" width="15.33203125" style="639" customWidth="1"/>
    <col min="1800" max="1800" width="7.6640625" style="639" customWidth="1"/>
    <col min="1801" max="1801" width="7.83203125" style="639" customWidth="1"/>
    <col min="1802" max="1802" width="8.33203125" style="639" customWidth="1"/>
    <col min="1803" max="1803" width="6.33203125" style="639" customWidth="1"/>
    <col min="1804" max="1804" width="7.33203125" style="639" customWidth="1"/>
    <col min="1805" max="1805" width="9.33203125" style="639" customWidth="1"/>
    <col min="1806" max="2052" width="9.33203125" style="639"/>
    <col min="2053" max="2053" width="4.6640625" style="639" customWidth="1"/>
    <col min="2054" max="2054" width="8.6640625" style="639" customWidth="1"/>
    <col min="2055" max="2055" width="15.33203125" style="639" customWidth="1"/>
    <col min="2056" max="2056" width="7.6640625" style="639" customWidth="1"/>
    <col min="2057" max="2057" width="7.83203125" style="639" customWidth="1"/>
    <col min="2058" max="2058" width="8.33203125" style="639" customWidth="1"/>
    <col min="2059" max="2059" width="6.33203125" style="639" customWidth="1"/>
    <col min="2060" max="2060" width="7.33203125" style="639" customWidth="1"/>
    <col min="2061" max="2061" width="9.33203125" style="639" customWidth="1"/>
    <col min="2062" max="2308" width="9.33203125" style="639"/>
    <col min="2309" max="2309" width="4.6640625" style="639" customWidth="1"/>
    <col min="2310" max="2310" width="8.6640625" style="639" customWidth="1"/>
    <col min="2311" max="2311" width="15.33203125" style="639" customWidth="1"/>
    <col min="2312" max="2312" width="7.6640625" style="639" customWidth="1"/>
    <col min="2313" max="2313" width="7.83203125" style="639" customWidth="1"/>
    <col min="2314" max="2314" width="8.33203125" style="639" customWidth="1"/>
    <col min="2315" max="2315" width="6.33203125" style="639" customWidth="1"/>
    <col min="2316" max="2316" width="7.33203125" style="639" customWidth="1"/>
    <col min="2317" max="2317" width="9.33203125" style="639" customWidth="1"/>
    <col min="2318" max="2564" width="9.33203125" style="639"/>
    <col min="2565" max="2565" width="4.6640625" style="639" customWidth="1"/>
    <col min="2566" max="2566" width="8.6640625" style="639" customWidth="1"/>
    <col min="2567" max="2567" width="15.33203125" style="639" customWidth="1"/>
    <col min="2568" max="2568" width="7.6640625" style="639" customWidth="1"/>
    <col min="2569" max="2569" width="7.83203125" style="639" customWidth="1"/>
    <col min="2570" max="2570" width="8.33203125" style="639" customWidth="1"/>
    <col min="2571" max="2571" width="6.33203125" style="639" customWidth="1"/>
    <col min="2572" max="2572" width="7.33203125" style="639" customWidth="1"/>
    <col min="2573" max="2573" width="9.33203125" style="639" customWidth="1"/>
    <col min="2574" max="2820" width="9.33203125" style="639"/>
    <col min="2821" max="2821" width="4.6640625" style="639" customWidth="1"/>
    <col min="2822" max="2822" width="8.6640625" style="639" customWidth="1"/>
    <col min="2823" max="2823" width="15.33203125" style="639" customWidth="1"/>
    <col min="2824" max="2824" width="7.6640625" style="639" customWidth="1"/>
    <col min="2825" max="2825" width="7.83203125" style="639" customWidth="1"/>
    <col min="2826" max="2826" width="8.33203125" style="639" customWidth="1"/>
    <col min="2827" max="2827" width="6.33203125" style="639" customWidth="1"/>
    <col min="2828" max="2828" width="7.33203125" style="639" customWidth="1"/>
    <col min="2829" max="2829" width="9.33203125" style="639" customWidth="1"/>
    <col min="2830" max="3076" width="9.33203125" style="639"/>
    <col min="3077" max="3077" width="4.6640625" style="639" customWidth="1"/>
    <col min="3078" max="3078" width="8.6640625" style="639" customWidth="1"/>
    <col min="3079" max="3079" width="15.33203125" style="639" customWidth="1"/>
    <col min="3080" max="3080" width="7.6640625" style="639" customWidth="1"/>
    <col min="3081" max="3081" width="7.83203125" style="639" customWidth="1"/>
    <col min="3082" max="3082" width="8.33203125" style="639" customWidth="1"/>
    <col min="3083" max="3083" width="6.33203125" style="639" customWidth="1"/>
    <col min="3084" max="3084" width="7.33203125" style="639" customWidth="1"/>
    <col min="3085" max="3085" width="9.33203125" style="639" customWidth="1"/>
    <col min="3086" max="3332" width="9.33203125" style="639"/>
    <col min="3333" max="3333" width="4.6640625" style="639" customWidth="1"/>
    <col min="3334" max="3334" width="8.6640625" style="639" customWidth="1"/>
    <col min="3335" max="3335" width="15.33203125" style="639" customWidth="1"/>
    <col min="3336" max="3336" width="7.6640625" style="639" customWidth="1"/>
    <col min="3337" max="3337" width="7.83203125" style="639" customWidth="1"/>
    <col min="3338" max="3338" width="8.33203125" style="639" customWidth="1"/>
    <col min="3339" max="3339" width="6.33203125" style="639" customWidth="1"/>
    <col min="3340" max="3340" width="7.33203125" style="639" customWidth="1"/>
    <col min="3341" max="3341" width="9.33203125" style="639" customWidth="1"/>
    <col min="3342" max="3588" width="9.33203125" style="639"/>
    <col min="3589" max="3589" width="4.6640625" style="639" customWidth="1"/>
    <col min="3590" max="3590" width="8.6640625" style="639" customWidth="1"/>
    <col min="3591" max="3591" width="15.33203125" style="639" customWidth="1"/>
    <col min="3592" max="3592" width="7.6640625" style="639" customWidth="1"/>
    <col min="3593" max="3593" width="7.83203125" style="639" customWidth="1"/>
    <col min="3594" max="3594" width="8.33203125" style="639" customWidth="1"/>
    <col min="3595" max="3595" width="6.33203125" style="639" customWidth="1"/>
    <col min="3596" max="3596" width="7.33203125" style="639" customWidth="1"/>
    <col min="3597" max="3597" width="9.33203125" style="639" customWidth="1"/>
    <col min="3598" max="3844" width="9.33203125" style="639"/>
    <col min="3845" max="3845" width="4.6640625" style="639" customWidth="1"/>
    <col min="3846" max="3846" width="8.6640625" style="639" customWidth="1"/>
    <col min="3847" max="3847" width="15.33203125" style="639" customWidth="1"/>
    <col min="3848" max="3848" width="7.6640625" style="639" customWidth="1"/>
    <col min="3849" max="3849" width="7.83203125" style="639" customWidth="1"/>
    <col min="3850" max="3850" width="8.33203125" style="639" customWidth="1"/>
    <col min="3851" max="3851" width="6.33203125" style="639" customWidth="1"/>
    <col min="3852" max="3852" width="7.33203125" style="639" customWidth="1"/>
    <col min="3853" max="3853" width="9.33203125" style="639" customWidth="1"/>
    <col min="3854" max="4100" width="9.33203125" style="639"/>
    <col min="4101" max="4101" width="4.6640625" style="639" customWidth="1"/>
    <col min="4102" max="4102" width="8.6640625" style="639" customWidth="1"/>
    <col min="4103" max="4103" width="15.33203125" style="639" customWidth="1"/>
    <col min="4104" max="4104" width="7.6640625" style="639" customWidth="1"/>
    <col min="4105" max="4105" width="7.83203125" style="639" customWidth="1"/>
    <col min="4106" max="4106" width="8.33203125" style="639" customWidth="1"/>
    <col min="4107" max="4107" width="6.33203125" style="639" customWidth="1"/>
    <col min="4108" max="4108" width="7.33203125" style="639" customWidth="1"/>
    <col min="4109" max="4109" width="9.33203125" style="639" customWidth="1"/>
    <col min="4110" max="4356" width="9.33203125" style="639"/>
    <col min="4357" max="4357" width="4.6640625" style="639" customWidth="1"/>
    <col min="4358" max="4358" width="8.6640625" style="639" customWidth="1"/>
    <col min="4359" max="4359" width="15.33203125" style="639" customWidth="1"/>
    <col min="4360" max="4360" width="7.6640625" style="639" customWidth="1"/>
    <col min="4361" max="4361" width="7.83203125" style="639" customWidth="1"/>
    <col min="4362" max="4362" width="8.33203125" style="639" customWidth="1"/>
    <col min="4363" max="4363" width="6.33203125" style="639" customWidth="1"/>
    <col min="4364" max="4364" width="7.33203125" style="639" customWidth="1"/>
    <col min="4365" max="4365" width="9.33203125" style="639" customWidth="1"/>
    <col min="4366" max="4612" width="9.33203125" style="639"/>
    <col min="4613" max="4613" width="4.6640625" style="639" customWidth="1"/>
    <col min="4614" max="4614" width="8.6640625" style="639" customWidth="1"/>
    <col min="4615" max="4615" width="15.33203125" style="639" customWidth="1"/>
    <col min="4616" max="4616" width="7.6640625" style="639" customWidth="1"/>
    <col min="4617" max="4617" width="7.83203125" style="639" customWidth="1"/>
    <col min="4618" max="4618" width="8.33203125" style="639" customWidth="1"/>
    <col min="4619" max="4619" width="6.33203125" style="639" customWidth="1"/>
    <col min="4620" max="4620" width="7.33203125" style="639" customWidth="1"/>
    <col min="4621" max="4621" width="9.33203125" style="639" customWidth="1"/>
    <col min="4622" max="4868" width="9.33203125" style="639"/>
    <col min="4869" max="4869" width="4.6640625" style="639" customWidth="1"/>
    <col min="4870" max="4870" width="8.6640625" style="639" customWidth="1"/>
    <col min="4871" max="4871" width="15.33203125" style="639" customWidth="1"/>
    <col min="4872" max="4872" width="7.6640625" style="639" customWidth="1"/>
    <col min="4873" max="4873" width="7.83203125" style="639" customWidth="1"/>
    <col min="4874" max="4874" width="8.33203125" style="639" customWidth="1"/>
    <col min="4875" max="4875" width="6.33203125" style="639" customWidth="1"/>
    <col min="4876" max="4876" width="7.33203125" style="639" customWidth="1"/>
    <col min="4877" max="4877" width="9.33203125" style="639" customWidth="1"/>
    <col min="4878" max="5124" width="9.33203125" style="639"/>
    <col min="5125" max="5125" width="4.6640625" style="639" customWidth="1"/>
    <col min="5126" max="5126" width="8.6640625" style="639" customWidth="1"/>
    <col min="5127" max="5127" width="15.33203125" style="639" customWidth="1"/>
    <col min="5128" max="5128" width="7.6640625" style="639" customWidth="1"/>
    <col min="5129" max="5129" width="7.83203125" style="639" customWidth="1"/>
    <col min="5130" max="5130" width="8.33203125" style="639" customWidth="1"/>
    <col min="5131" max="5131" width="6.33203125" style="639" customWidth="1"/>
    <col min="5132" max="5132" width="7.33203125" style="639" customWidth="1"/>
    <col min="5133" max="5133" width="9.33203125" style="639" customWidth="1"/>
    <col min="5134" max="5380" width="9.33203125" style="639"/>
    <col min="5381" max="5381" width="4.6640625" style="639" customWidth="1"/>
    <col min="5382" max="5382" width="8.6640625" style="639" customWidth="1"/>
    <col min="5383" max="5383" width="15.33203125" style="639" customWidth="1"/>
    <col min="5384" max="5384" width="7.6640625" style="639" customWidth="1"/>
    <col min="5385" max="5385" width="7.83203125" style="639" customWidth="1"/>
    <col min="5386" max="5386" width="8.33203125" style="639" customWidth="1"/>
    <col min="5387" max="5387" width="6.33203125" style="639" customWidth="1"/>
    <col min="5388" max="5388" width="7.33203125" style="639" customWidth="1"/>
    <col min="5389" max="5389" width="9.33203125" style="639" customWidth="1"/>
    <col min="5390" max="5636" width="9.33203125" style="639"/>
    <col min="5637" max="5637" width="4.6640625" style="639" customWidth="1"/>
    <col min="5638" max="5638" width="8.6640625" style="639" customWidth="1"/>
    <col min="5639" max="5639" width="15.33203125" style="639" customWidth="1"/>
    <col min="5640" max="5640" width="7.6640625" style="639" customWidth="1"/>
    <col min="5641" max="5641" width="7.83203125" style="639" customWidth="1"/>
    <col min="5642" max="5642" width="8.33203125" style="639" customWidth="1"/>
    <col min="5643" max="5643" width="6.33203125" style="639" customWidth="1"/>
    <col min="5644" max="5644" width="7.33203125" style="639" customWidth="1"/>
    <col min="5645" max="5645" width="9.33203125" style="639" customWidth="1"/>
    <col min="5646" max="5892" width="9.33203125" style="639"/>
    <col min="5893" max="5893" width="4.6640625" style="639" customWidth="1"/>
    <col min="5894" max="5894" width="8.6640625" style="639" customWidth="1"/>
    <col min="5895" max="5895" width="15.33203125" style="639" customWidth="1"/>
    <col min="5896" max="5896" width="7.6640625" style="639" customWidth="1"/>
    <col min="5897" max="5897" width="7.83203125" style="639" customWidth="1"/>
    <col min="5898" max="5898" width="8.33203125" style="639" customWidth="1"/>
    <col min="5899" max="5899" width="6.33203125" style="639" customWidth="1"/>
    <col min="5900" max="5900" width="7.33203125" style="639" customWidth="1"/>
    <col min="5901" max="5901" width="9.33203125" style="639" customWidth="1"/>
    <col min="5902" max="6148" width="9.33203125" style="639"/>
    <col min="6149" max="6149" width="4.6640625" style="639" customWidth="1"/>
    <col min="6150" max="6150" width="8.6640625" style="639" customWidth="1"/>
    <col min="6151" max="6151" width="15.33203125" style="639" customWidth="1"/>
    <col min="6152" max="6152" width="7.6640625" style="639" customWidth="1"/>
    <col min="6153" max="6153" width="7.83203125" style="639" customWidth="1"/>
    <col min="6154" max="6154" width="8.33203125" style="639" customWidth="1"/>
    <col min="6155" max="6155" width="6.33203125" style="639" customWidth="1"/>
    <col min="6156" max="6156" width="7.33203125" style="639" customWidth="1"/>
    <col min="6157" max="6157" width="9.33203125" style="639" customWidth="1"/>
    <col min="6158" max="6404" width="9.33203125" style="639"/>
    <col min="6405" max="6405" width="4.6640625" style="639" customWidth="1"/>
    <col min="6406" max="6406" width="8.6640625" style="639" customWidth="1"/>
    <col min="6407" max="6407" width="15.33203125" style="639" customWidth="1"/>
    <col min="6408" max="6408" width="7.6640625" style="639" customWidth="1"/>
    <col min="6409" max="6409" width="7.83203125" style="639" customWidth="1"/>
    <col min="6410" max="6410" width="8.33203125" style="639" customWidth="1"/>
    <col min="6411" max="6411" width="6.33203125" style="639" customWidth="1"/>
    <col min="6412" max="6412" width="7.33203125" style="639" customWidth="1"/>
    <col min="6413" max="6413" width="9.33203125" style="639" customWidth="1"/>
    <col min="6414" max="6660" width="9.33203125" style="639"/>
    <col min="6661" max="6661" width="4.6640625" style="639" customWidth="1"/>
    <col min="6662" max="6662" width="8.6640625" style="639" customWidth="1"/>
    <col min="6663" max="6663" width="15.33203125" style="639" customWidth="1"/>
    <col min="6664" max="6664" width="7.6640625" style="639" customWidth="1"/>
    <col min="6665" max="6665" width="7.83203125" style="639" customWidth="1"/>
    <col min="6666" max="6666" width="8.33203125" style="639" customWidth="1"/>
    <col min="6667" max="6667" width="6.33203125" style="639" customWidth="1"/>
    <col min="6668" max="6668" width="7.33203125" style="639" customWidth="1"/>
    <col min="6669" max="6669" width="9.33203125" style="639" customWidth="1"/>
    <col min="6670" max="6916" width="9.33203125" style="639"/>
    <col min="6917" max="6917" width="4.6640625" style="639" customWidth="1"/>
    <col min="6918" max="6918" width="8.6640625" style="639" customWidth="1"/>
    <col min="6919" max="6919" width="15.33203125" style="639" customWidth="1"/>
    <col min="6920" max="6920" width="7.6640625" style="639" customWidth="1"/>
    <col min="6921" max="6921" width="7.83203125" style="639" customWidth="1"/>
    <col min="6922" max="6922" width="8.33203125" style="639" customWidth="1"/>
    <col min="6923" max="6923" width="6.33203125" style="639" customWidth="1"/>
    <col min="6924" max="6924" width="7.33203125" style="639" customWidth="1"/>
    <col min="6925" max="6925" width="9.33203125" style="639" customWidth="1"/>
    <col min="6926" max="7172" width="9.33203125" style="639"/>
    <col min="7173" max="7173" width="4.6640625" style="639" customWidth="1"/>
    <col min="7174" max="7174" width="8.6640625" style="639" customWidth="1"/>
    <col min="7175" max="7175" width="15.33203125" style="639" customWidth="1"/>
    <col min="7176" max="7176" width="7.6640625" style="639" customWidth="1"/>
    <col min="7177" max="7177" width="7.83203125" style="639" customWidth="1"/>
    <col min="7178" max="7178" width="8.33203125" style="639" customWidth="1"/>
    <col min="7179" max="7179" width="6.33203125" style="639" customWidth="1"/>
    <col min="7180" max="7180" width="7.33203125" style="639" customWidth="1"/>
    <col min="7181" max="7181" width="9.33203125" style="639" customWidth="1"/>
    <col min="7182" max="7428" width="9.33203125" style="639"/>
    <col min="7429" max="7429" width="4.6640625" style="639" customWidth="1"/>
    <col min="7430" max="7430" width="8.6640625" style="639" customWidth="1"/>
    <col min="7431" max="7431" width="15.33203125" style="639" customWidth="1"/>
    <col min="7432" max="7432" width="7.6640625" style="639" customWidth="1"/>
    <col min="7433" max="7433" width="7.83203125" style="639" customWidth="1"/>
    <col min="7434" max="7434" width="8.33203125" style="639" customWidth="1"/>
    <col min="7435" max="7435" width="6.33203125" style="639" customWidth="1"/>
    <col min="7436" max="7436" width="7.33203125" style="639" customWidth="1"/>
    <col min="7437" max="7437" width="9.33203125" style="639" customWidth="1"/>
    <col min="7438" max="7684" width="9.33203125" style="639"/>
    <col min="7685" max="7685" width="4.6640625" style="639" customWidth="1"/>
    <col min="7686" max="7686" width="8.6640625" style="639" customWidth="1"/>
    <col min="7687" max="7687" width="15.33203125" style="639" customWidth="1"/>
    <col min="7688" max="7688" width="7.6640625" style="639" customWidth="1"/>
    <col min="7689" max="7689" width="7.83203125" style="639" customWidth="1"/>
    <col min="7690" max="7690" width="8.33203125" style="639" customWidth="1"/>
    <col min="7691" max="7691" width="6.33203125" style="639" customWidth="1"/>
    <col min="7692" max="7692" width="7.33203125" style="639" customWidth="1"/>
    <col min="7693" max="7693" width="9.33203125" style="639" customWidth="1"/>
    <col min="7694" max="7940" width="9.33203125" style="639"/>
    <col min="7941" max="7941" width="4.6640625" style="639" customWidth="1"/>
    <col min="7942" max="7942" width="8.6640625" style="639" customWidth="1"/>
    <col min="7943" max="7943" width="15.33203125" style="639" customWidth="1"/>
    <col min="7944" max="7944" width="7.6640625" style="639" customWidth="1"/>
    <col min="7945" max="7945" width="7.83203125" style="639" customWidth="1"/>
    <col min="7946" max="7946" width="8.33203125" style="639" customWidth="1"/>
    <col min="7947" max="7947" width="6.33203125" style="639" customWidth="1"/>
    <col min="7948" max="7948" width="7.33203125" style="639" customWidth="1"/>
    <col min="7949" max="7949" width="9.33203125" style="639" customWidth="1"/>
    <col min="7950" max="8196" width="9.33203125" style="639"/>
    <col min="8197" max="8197" width="4.6640625" style="639" customWidth="1"/>
    <col min="8198" max="8198" width="8.6640625" style="639" customWidth="1"/>
    <col min="8199" max="8199" width="15.33203125" style="639" customWidth="1"/>
    <col min="8200" max="8200" width="7.6640625" style="639" customWidth="1"/>
    <col min="8201" max="8201" width="7.83203125" style="639" customWidth="1"/>
    <col min="8202" max="8202" width="8.33203125" style="639" customWidth="1"/>
    <col min="8203" max="8203" width="6.33203125" style="639" customWidth="1"/>
    <col min="8204" max="8204" width="7.33203125" style="639" customWidth="1"/>
    <col min="8205" max="8205" width="9.33203125" style="639" customWidth="1"/>
    <col min="8206" max="8452" width="9.33203125" style="639"/>
    <col min="8453" max="8453" width="4.6640625" style="639" customWidth="1"/>
    <col min="8454" max="8454" width="8.6640625" style="639" customWidth="1"/>
    <col min="8455" max="8455" width="15.33203125" style="639" customWidth="1"/>
    <col min="8456" max="8456" width="7.6640625" style="639" customWidth="1"/>
    <col min="8457" max="8457" width="7.83203125" style="639" customWidth="1"/>
    <col min="8458" max="8458" width="8.33203125" style="639" customWidth="1"/>
    <col min="8459" max="8459" width="6.33203125" style="639" customWidth="1"/>
    <col min="8460" max="8460" width="7.33203125" style="639" customWidth="1"/>
    <col min="8461" max="8461" width="9.33203125" style="639" customWidth="1"/>
    <col min="8462" max="8708" width="9.33203125" style="639"/>
    <col min="8709" max="8709" width="4.6640625" style="639" customWidth="1"/>
    <col min="8710" max="8710" width="8.6640625" style="639" customWidth="1"/>
    <col min="8711" max="8711" width="15.33203125" style="639" customWidth="1"/>
    <col min="8712" max="8712" width="7.6640625" style="639" customWidth="1"/>
    <col min="8713" max="8713" width="7.83203125" style="639" customWidth="1"/>
    <col min="8714" max="8714" width="8.33203125" style="639" customWidth="1"/>
    <col min="8715" max="8715" width="6.33203125" style="639" customWidth="1"/>
    <col min="8716" max="8716" width="7.33203125" style="639" customWidth="1"/>
    <col min="8717" max="8717" width="9.33203125" style="639" customWidth="1"/>
    <col min="8718" max="8964" width="9.33203125" style="639"/>
    <col min="8965" max="8965" width="4.6640625" style="639" customWidth="1"/>
    <col min="8966" max="8966" width="8.6640625" style="639" customWidth="1"/>
    <col min="8967" max="8967" width="15.33203125" style="639" customWidth="1"/>
    <col min="8968" max="8968" width="7.6640625" style="639" customWidth="1"/>
    <col min="8969" max="8969" width="7.83203125" style="639" customWidth="1"/>
    <col min="8970" max="8970" width="8.33203125" style="639" customWidth="1"/>
    <col min="8971" max="8971" width="6.33203125" style="639" customWidth="1"/>
    <col min="8972" max="8972" width="7.33203125" style="639" customWidth="1"/>
    <col min="8973" max="8973" width="9.33203125" style="639" customWidth="1"/>
    <col min="8974" max="9220" width="9.33203125" style="639"/>
    <col min="9221" max="9221" width="4.6640625" style="639" customWidth="1"/>
    <col min="9222" max="9222" width="8.6640625" style="639" customWidth="1"/>
    <col min="9223" max="9223" width="15.33203125" style="639" customWidth="1"/>
    <col min="9224" max="9224" width="7.6640625" style="639" customWidth="1"/>
    <col min="9225" max="9225" width="7.83203125" style="639" customWidth="1"/>
    <col min="9226" max="9226" width="8.33203125" style="639" customWidth="1"/>
    <col min="9227" max="9227" width="6.33203125" style="639" customWidth="1"/>
    <col min="9228" max="9228" width="7.33203125" style="639" customWidth="1"/>
    <col min="9229" max="9229" width="9.33203125" style="639" customWidth="1"/>
    <col min="9230" max="9476" width="9.33203125" style="639"/>
    <col min="9477" max="9477" width="4.6640625" style="639" customWidth="1"/>
    <col min="9478" max="9478" width="8.6640625" style="639" customWidth="1"/>
    <col min="9479" max="9479" width="15.33203125" style="639" customWidth="1"/>
    <col min="9480" max="9480" width="7.6640625" style="639" customWidth="1"/>
    <col min="9481" max="9481" width="7.83203125" style="639" customWidth="1"/>
    <col min="9482" max="9482" width="8.33203125" style="639" customWidth="1"/>
    <col min="9483" max="9483" width="6.33203125" style="639" customWidth="1"/>
    <col min="9484" max="9484" width="7.33203125" style="639" customWidth="1"/>
    <col min="9485" max="9485" width="9.33203125" style="639" customWidth="1"/>
    <col min="9486" max="9732" width="9.33203125" style="639"/>
    <col min="9733" max="9733" width="4.6640625" style="639" customWidth="1"/>
    <col min="9734" max="9734" width="8.6640625" style="639" customWidth="1"/>
    <col min="9735" max="9735" width="15.33203125" style="639" customWidth="1"/>
    <col min="9736" max="9736" width="7.6640625" style="639" customWidth="1"/>
    <col min="9737" max="9737" width="7.83203125" style="639" customWidth="1"/>
    <col min="9738" max="9738" width="8.33203125" style="639" customWidth="1"/>
    <col min="9739" max="9739" width="6.33203125" style="639" customWidth="1"/>
    <col min="9740" max="9740" width="7.33203125" style="639" customWidth="1"/>
    <col min="9741" max="9741" width="9.33203125" style="639" customWidth="1"/>
    <col min="9742" max="9988" width="9.33203125" style="639"/>
    <col min="9989" max="9989" width="4.6640625" style="639" customWidth="1"/>
    <col min="9990" max="9990" width="8.6640625" style="639" customWidth="1"/>
    <col min="9991" max="9991" width="15.33203125" style="639" customWidth="1"/>
    <col min="9992" max="9992" width="7.6640625" style="639" customWidth="1"/>
    <col min="9993" max="9993" width="7.83203125" style="639" customWidth="1"/>
    <col min="9994" max="9994" width="8.33203125" style="639" customWidth="1"/>
    <col min="9995" max="9995" width="6.33203125" style="639" customWidth="1"/>
    <col min="9996" max="9996" width="7.33203125" style="639" customWidth="1"/>
    <col min="9997" max="9997" width="9.33203125" style="639" customWidth="1"/>
    <col min="9998" max="10244" width="9.33203125" style="639"/>
    <col min="10245" max="10245" width="4.6640625" style="639" customWidth="1"/>
    <col min="10246" max="10246" width="8.6640625" style="639" customWidth="1"/>
    <col min="10247" max="10247" width="15.33203125" style="639" customWidth="1"/>
    <col min="10248" max="10248" width="7.6640625" style="639" customWidth="1"/>
    <col min="10249" max="10249" width="7.83203125" style="639" customWidth="1"/>
    <col min="10250" max="10250" width="8.33203125" style="639" customWidth="1"/>
    <col min="10251" max="10251" width="6.33203125" style="639" customWidth="1"/>
    <col min="10252" max="10252" width="7.33203125" style="639" customWidth="1"/>
    <col min="10253" max="10253" width="9.33203125" style="639" customWidth="1"/>
    <col min="10254" max="10500" width="9.33203125" style="639"/>
    <col min="10501" max="10501" width="4.6640625" style="639" customWidth="1"/>
    <col min="10502" max="10502" width="8.6640625" style="639" customWidth="1"/>
    <col min="10503" max="10503" width="15.33203125" style="639" customWidth="1"/>
    <col min="10504" max="10504" width="7.6640625" style="639" customWidth="1"/>
    <col min="10505" max="10505" width="7.83203125" style="639" customWidth="1"/>
    <col min="10506" max="10506" width="8.33203125" style="639" customWidth="1"/>
    <col min="10507" max="10507" width="6.33203125" style="639" customWidth="1"/>
    <col min="10508" max="10508" width="7.33203125" style="639" customWidth="1"/>
    <col min="10509" max="10509" width="9.33203125" style="639" customWidth="1"/>
    <col min="10510" max="10756" width="9.33203125" style="639"/>
    <col min="10757" max="10757" width="4.6640625" style="639" customWidth="1"/>
    <col min="10758" max="10758" width="8.6640625" style="639" customWidth="1"/>
    <col min="10759" max="10759" width="15.33203125" style="639" customWidth="1"/>
    <col min="10760" max="10760" width="7.6640625" style="639" customWidth="1"/>
    <col min="10761" max="10761" width="7.83203125" style="639" customWidth="1"/>
    <col min="10762" max="10762" width="8.33203125" style="639" customWidth="1"/>
    <col min="10763" max="10763" width="6.33203125" style="639" customWidth="1"/>
    <col min="10764" max="10764" width="7.33203125" style="639" customWidth="1"/>
    <col min="10765" max="10765" width="9.33203125" style="639" customWidth="1"/>
    <col min="10766" max="11012" width="9.33203125" style="639"/>
    <col min="11013" max="11013" width="4.6640625" style="639" customWidth="1"/>
    <col min="11014" max="11014" width="8.6640625" style="639" customWidth="1"/>
    <col min="11015" max="11015" width="15.33203125" style="639" customWidth="1"/>
    <col min="11016" max="11016" width="7.6640625" style="639" customWidth="1"/>
    <col min="11017" max="11017" width="7.83203125" style="639" customWidth="1"/>
    <col min="11018" max="11018" width="8.33203125" style="639" customWidth="1"/>
    <col min="11019" max="11019" width="6.33203125" style="639" customWidth="1"/>
    <col min="11020" max="11020" width="7.33203125" style="639" customWidth="1"/>
    <col min="11021" max="11021" width="9.33203125" style="639" customWidth="1"/>
    <col min="11022" max="11268" width="9.33203125" style="639"/>
    <col min="11269" max="11269" width="4.6640625" style="639" customWidth="1"/>
    <col min="11270" max="11270" width="8.6640625" style="639" customWidth="1"/>
    <col min="11271" max="11271" width="15.33203125" style="639" customWidth="1"/>
    <col min="11272" max="11272" width="7.6640625" style="639" customWidth="1"/>
    <col min="11273" max="11273" width="7.83203125" style="639" customWidth="1"/>
    <col min="11274" max="11274" width="8.33203125" style="639" customWidth="1"/>
    <col min="11275" max="11275" width="6.33203125" style="639" customWidth="1"/>
    <col min="11276" max="11276" width="7.33203125" style="639" customWidth="1"/>
    <col min="11277" max="11277" width="9.33203125" style="639" customWidth="1"/>
    <col min="11278" max="11524" width="9.33203125" style="639"/>
    <col min="11525" max="11525" width="4.6640625" style="639" customWidth="1"/>
    <col min="11526" max="11526" width="8.6640625" style="639" customWidth="1"/>
    <col min="11527" max="11527" width="15.33203125" style="639" customWidth="1"/>
    <col min="11528" max="11528" width="7.6640625" style="639" customWidth="1"/>
    <col min="11529" max="11529" width="7.83203125" style="639" customWidth="1"/>
    <col min="11530" max="11530" width="8.33203125" style="639" customWidth="1"/>
    <col min="11531" max="11531" width="6.33203125" style="639" customWidth="1"/>
    <col min="11532" max="11532" width="7.33203125" style="639" customWidth="1"/>
    <col min="11533" max="11533" width="9.33203125" style="639" customWidth="1"/>
    <col min="11534" max="11780" width="9.33203125" style="639"/>
    <col min="11781" max="11781" width="4.6640625" style="639" customWidth="1"/>
    <col min="11782" max="11782" width="8.6640625" style="639" customWidth="1"/>
    <col min="11783" max="11783" width="15.33203125" style="639" customWidth="1"/>
    <col min="11784" max="11784" width="7.6640625" style="639" customWidth="1"/>
    <col min="11785" max="11785" width="7.83203125" style="639" customWidth="1"/>
    <col min="11786" max="11786" width="8.33203125" style="639" customWidth="1"/>
    <col min="11787" max="11787" width="6.33203125" style="639" customWidth="1"/>
    <col min="11788" max="11788" width="7.33203125" style="639" customWidth="1"/>
    <col min="11789" max="11789" width="9.33203125" style="639" customWidth="1"/>
    <col min="11790" max="12036" width="9.33203125" style="639"/>
    <col min="12037" max="12037" width="4.6640625" style="639" customWidth="1"/>
    <col min="12038" max="12038" width="8.6640625" style="639" customWidth="1"/>
    <col min="12039" max="12039" width="15.33203125" style="639" customWidth="1"/>
    <col min="12040" max="12040" width="7.6640625" style="639" customWidth="1"/>
    <col min="12041" max="12041" width="7.83203125" style="639" customWidth="1"/>
    <col min="12042" max="12042" width="8.33203125" style="639" customWidth="1"/>
    <col min="12043" max="12043" width="6.33203125" style="639" customWidth="1"/>
    <col min="12044" max="12044" width="7.33203125" style="639" customWidth="1"/>
    <col min="12045" max="12045" width="9.33203125" style="639" customWidth="1"/>
    <col min="12046" max="12292" width="9.33203125" style="639"/>
    <col min="12293" max="12293" width="4.6640625" style="639" customWidth="1"/>
    <col min="12294" max="12294" width="8.6640625" style="639" customWidth="1"/>
    <col min="12295" max="12295" width="15.33203125" style="639" customWidth="1"/>
    <col min="12296" max="12296" width="7.6640625" style="639" customWidth="1"/>
    <col min="12297" max="12297" width="7.83203125" style="639" customWidth="1"/>
    <col min="12298" max="12298" width="8.33203125" style="639" customWidth="1"/>
    <col min="12299" max="12299" width="6.33203125" style="639" customWidth="1"/>
    <col min="12300" max="12300" width="7.33203125" style="639" customWidth="1"/>
    <col min="12301" max="12301" width="9.33203125" style="639" customWidth="1"/>
    <col min="12302" max="12548" width="9.33203125" style="639"/>
    <col min="12549" max="12549" width="4.6640625" style="639" customWidth="1"/>
    <col min="12550" max="12550" width="8.6640625" style="639" customWidth="1"/>
    <col min="12551" max="12551" width="15.33203125" style="639" customWidth="1"/>
    <col min="12552" max="12552" width="7.6640625" style="639" customWidth="1"/>
    <col min="12553" max="12553" width="7.83203125" style="639" customWidth="1"/>
    <col min="12554" max="12554" width="8.33203125" style="639" customWidth="1"/>
    <col min="12555" max="12555" width="6.33203125" style="639" customWidth="1"/>
    <col min="12556" max="12556" width="7.33203125" style="639" customWidth="1"/>
    <col min="12557" max="12557" width="9.33203125" style="639" customWidth="1"/>
    <col min="12558" max="12804" width="9.33203125" style="639"/>
    <col min="12805" max="12805" width="4.6640625" style="639" customWidth="1"/>
    <col min="12806" max="12806" width="8.6640625" style="639" customWidth="1"/>
    <col min="12807" max="12807" width="15.33203125" style="639" customWidth="1"/>
    <col min="12808" max="12808" width="7.6640625" style="639" customWidth="1"/>
    <col min="12809" max="12809" width="7.83203125" style="639" customWidth="1"/>
    <col min="12810" max="12810" width="8.33203125" style="639" customWidth="1"/>
    <col min="12811" max="12811" width="6.33203125" style="639" customWidth="1"/>
    <col min="12812" max="12812" width="7.33203125" style="639" customWidth="1"/>
    <col min="12813" max="12813" width="9.33203125" style="639" customWidth="1"/>
    <col min="12814" max="13060" width="9.33203125" style="639"/>
    <col min="13061" max="13061" width="4.6640625" style="639" customWidth="1"/>
    <col min="13062" max="13062" width="8.6640625" style="639" customWidth="1"/>
    <col min="13063" max="13063" width="15.33203125" style="639" customWidth="1"/>
    <col min="13064" max="13064" width="7.6640625" style="639" customWidth="1"/>
    <col min="13065" max="13065" width="7.83203125" style="639" customWidth="1"/>
    <col min="13066" max="13066" width="8.33203125" style="639" customWidth="1"/>
    <col min="13067" max="13067" width="6.33203125" style="639" customWidth="1"/>
    <col min="13068" max="13068" width="7.33203125" style="639" customWidth="1"/>
    <col min="13069" max="13069" width="9.33203125" style="639" customWidth="1"/>
    <col min="13070" max="13316" width="9.33203125" style="639"/>
    <col min="13317" max="13317" width="4.6640625" style="639" customWidth="1"/>
    <col min="13318" max="13318" width="8.6640625" style="639" customWidth="1"/>
    <col min="13319" max="13319" width="15.33203125" style="639" customWidth="1"/>
    <col min="13320" max="13320" width="7.6640625" style="639" customWidth="1"/>
    <col min="13321" max="13321" width="7.83203125" style="639" customWidth="1"/>
    <col min="13322" max="13322" width="8.33203125" style="639" customWidth="1"/>
    <col min="13323" max="13323" width="6.33203125" style="639" customWidth="1"/>
    <col min="13324" max="13324" width="7.33203125" style="639" customWidth="1"/>
    <col min="13325" max="13325" width="9.33203125" style="639" customWidth="1"/>
    <col min="13326" max="13572" width="9.33203125" style="639"/>
    <col min="13573" max="13573" width="4.6640625" style="639" customWidth="1"/>
    <col min="13574" max="13574" width="8.6640625" style="639" customWidth="1"/>
    <col min="13575" max="13575" width="15.33203125" style="639" customWidth="1"/>
    <col min="13576" max="13576" width="7.6640625" style="639" customWidth="1"/>
    <col min="13577" max="13577" width="7.83203125" style="639" customWidth="1"/>
    <col min="13578" max="13578" width="8.33203125" style="639" customWidth="1"/>
    <col min="13579" max="13579" width="6.33203125" style="639" customWidth="1"/>
    <col min="13580" max="13580" width="7.33203125" style="639" customWidth="1"/>
    <col min="13581" max="13581" width="9.33203125" style="639" customWidth="1"/>
    <col min="13582" max="13828" width="9.33203125" style="639"/>
    <col min="13829" max="13829" width="4.6640625" style="639" customWidth="1"/>
    <col min="13830" max="13830" width="8.6640625" style="639" customWidth="1"/>
    <col min="13831" max="13831" width="15.33203125" style="639" customWidth="1"/>
    <col min="13832" max="13832" width="7.6640625" style="639" customWidth="1"/>
    <col min="13833" max="13833" width="7.83203125" style="639" customWidth="1"/>
    <col min="13834" max="13834" width="8.33203125" style="639" customWidth="1"/>
    <col min="13835" max="13835" width="6.33203125" style="639" customWidth="1"/>
    <col min="13836" max="13836" width="7.33203125" style="639" customWidth="1"/>
    <col min="13837" max="13837" width="9.33203125" style="639" customWidth="1"/>
    <col min="13838" max="14084" width="9.33203125" style="639"/>
    <col min="14085" max="14085" width="4.6640625" style="639" customWidth="1"/>
    <col min="14086" max="14086" width="8.6640625" style="639" customWidth="1"/>
    <col min="14087" max="14087" width="15.33203125" style="639" customWidth="1"/>
    <col min="14088" max="14088" width="7.6640625" style="639" customWidth="1"/>
    <col min="14089" max="14089" width="7.83203125" style="639" customWidth="1"/>
    <col min="14090" max="14090" width="8.33203125" style="639" customWidth="1"/>
    <col min="14091" max="14091" width="6.33203125" style="639" customWidth="1"/>
    <col min="14092" max="14092" width="7.33203125" style="639" customWidth="1"/>
    <col min="14093" max="14093" width="9.33203125" style="639" customWidth="1"/>
    <col min="14094" max="14340" width="9.33203125" style="639"/>
    <col min="14341" max="14341" width="4.6640625" style="639" customWidth="1"/>
    <col min="14342" max="14342" width="8.6640625" style="639" customWidth="1"/>
    <col min="14343" max="14343" width="15.33203125" style="639" customWidth="1"/>
    <col min="14344" max="14344" width="7.6640625" style="639" customWidth="1"/>
    <col min="14345" max="14345" width="7.83203125" style="639" customWidth="1"/>
    <col min="14346" max="14346" width="8.33203125" style="639" customWidth="1"/>
    <col min="14347" max="14347" width="6.33203125" style="639" customWidth="1"/>
    <col min="14348" max="14348" width="7.33203125" style="639" customWidth="1"/>
    <col min="14349" max="14349" width="9.33203125" style="639" customWidth="1"/>
    <col min="14350" max="14596" width="9.33203125" style="639"/>
    <col min="14597" max="14597" width="4.6640625" style="639" customWidth="1"/>
    <col min="14598" max="14598" width="8.6640625" style="639" customWidth="1"/>
    <col min="14599" max="14599" width="15.33203125" style="639" customWidth="1"/>
    <col min="14600" max="14600" width="7.6640625" style="639" customWidth="1"/>
    <col min="14601" max="14601" width="7.83203125" style="639" customWidth="1"/>
    <col min="14602" max="14602" width="8.33203125" style="639" customWidth="1"/>
    <col min="14603" max="14603" width="6.33203125" style="639" customWidth="1"/>
    <col min="14604" max="14604" width="7.33203125" style="639" customWidth="1"/>
    <col min="14605" max="14605" width="9.33203125" style="639" customWidth="1"/>
    <col min="14606" max="14852" width="9.33203125" style="639"/>
    <col min="14853" max="14853" width="4.6640625" style="639" customWidth="1"/>
    <col min="14854" max="14854" width="8.6640625" style="639" customWidth="1"/>
    <col min="14855" max="14855" width="15.33203125" style="639" customWidth="1"/>
    <col min="14856" max="14856" width="7.6640625" style="639" customWidth="1"/>
    <col min="14857" max="14857" width="7.83203125" style="639" customWidth="1"/>
    <col min="14858" max="14858" width="8.33203125" style="639" customWidth="1"/>
    <col min="14859" max="14859" width="6.33203125" style="639" customWidth="1"/>
    <col min="14860" max="14860" width="7.33203125" style="639" customWidth="1"/>
    <col min="14861" max="14861" width="9.33203125" style="639" customWidth="1"/>
    <col min="14862" max="15108" width="9.33203125" style="639"/>
    <col min="15109" max="15109" width="4.6640625" style="639" customWidth="1"/>
    <col min="15110" max="15110" width="8.6640625" style="639" customWidth="1"/>
    <col min="15111" max="15111" width="15.33203125" style="639" customWidth="1"/>
    <col min="15112" max="15112" width="7.6640625" style="639" customWidth="1"/>
    <col min="15113" max="15113" width="7.83203125" style="639" customWidth="1"/>
    <col min="15114" max="15114" width="8.33203125" style="639" customWidth="1"/>
    <col min="15115" max="15115" width="6.33203125" style="639" customWidth="1"/>
    <col min="15116" max="15116" width="7.33203125" style="639" customWidth="1"/>
    <col min="15117" max="15117" width="9.33203125" style="639" customWidth="1"/>
    <col min="15118" max="15364" width="9.33203125" style="639"/>
    <col min="15365" max="15365" width="4.6640625" style="639" customWidth="1"/>
    <col min="15366" max="15366" width="8.6640625" style="639" customWidth="1"/>
    <col min="15367" max="15367" width="15.33203125" style="639" customWidth="1"/>
    <col min="15368" max="15368" width="7.6640625" style="639" customWidth="1"/>
    <col min="15369" max="15369" width="7.83203125" style="639" customWidth="1"/>
    <col min="15370" max="15370" width="8.33203125" style="639" customWidth="1"/>
    <col min="15371" max="15371" width="6.33203125" style="639" customWidth="1"/>
    <col min="15372" max="15372" width="7.33203125" style="639" customWidth="1"/>
    <col min="15373" max="15373" width="9.33203125" style="639" customWidth="1"/>
    <col min="15374" max="15620" width="9.33203125" style="639"/>
    <col min="15621" max="15621" width="4.6640625" style="639" customWidth="1"/>
    <col min="15622" max="15622" width="8.6640625" style="639" customWidth="1"/>
    <col min="15623" max="15623" width="15.33203125" style="639" customWidth="1"/>
    <col min="15624" max="15624" width="7.6640625" style="639" customWidth="1"/>
    <col min="15625" max="15625" width="7.83203125" style="639" customWidth="1"/>
    <col min="15626" max="15626" width="8.33203125" style="639" customWidth="1"/>
    <col min="15627" max="15627" width="6.33203125" style="639" customWidth="1"/>
    <col min="15628" max="15628" width="7.33203125" style="639" customWidth="1"/>
    <col min="15629" max="15629" width="9.33203125" style="639" customWidth="1"/>
    <col min="15630" max="15876" width="9.33203125" style="639"/>
    <col min="15877" max="15877" width="4.6640625" style="639" customWidth="1"/>
    <col min="15878" max="15878" width="8.6640625" style="639" customWidth="1"/>
    <col min="15879" max="15879" width="15.33203125" style="639" customWidth="1"/>
    <col min="15880" max="15880" width="7.6640625" style="639" customWidth="1"/>
    <col min="15881" max="15881" width="7.83203125" style="639" customWidth="1"/>
    <col min="15882" max="15882" width="8.33203125" style="639" customWidth="1"/>
    <col min="15883" max="15883" width="6.33203125" style="639" customWidth="1"/>
    <col min="15884" max="15884" width="7.33203125" style="639" customWidth="1"/>
    <col min="15885" max="15885" width="9.33203125" style="639" customWidth="1"/>
    <col min="15886" max="16132" width="9.33203125" style="639"/>
    <col min="16133" max="16133" width="4.6640625" style="639" customWidth="1"/>
    <col min="16134" max="16134" width="8.6640625" style="639" customWidth="1"/>
    <col min="16135" max="16135" width="15.33203125" style="639" customWidth="1"/>
    <col min="16136" max="16136" width="7.6640625" style="639" customWidth="1"/>
    <col min="16137" max="16137" width="7.83203125" style="639" customWidth="1"/>
    <col min="16138" max="16138" width="8.33203125" style="639" customWidth="1"/>
    <col min="16139" max="16139" width="6.33203125" style="639" customWidth="1"/>
    <col min="16140" max="16140" width="7.33203125" style="639" customWidth="1"/>
    <col min="16141" max="16141" width="9.33203125" style="639" customWidth="1"/>
    <col min="16142" max="16384" width="9.33203125" style="639"/>
  </cols>
  <sheetData>
    <row r="1" spans="1:16" ht="105" customHeight="1" x14ac:dyDescent="0.2"/>
    <row r="2" spans="1:16" ht="24" x14ac:dyDescent="0.2">
      <c r="B2" s="796" t="s">
        <v>407</v>
      </c>
      <c r="C2" s="796"/>
      <c r="D2" s="796"/>
      <c r="E2" s="796"/>
      <c r="F2" s="796"/>
      <c r="G2" s="796"/>
      <c r="H2" s="796"/>
      <c r="I2" s="796"/>
      <c r="J2" s="796"/>
      <c r="K2" s="796"/>
      <c r="L2" s="796"/>
      <c r="M2" s="796"/>
      <c r="N2" s="796"/>
      <c r="O2" s="796"/>
    </row>
    <row r="3" spans="1:16" ht="14.25" thickBot="1" x14ac:dyDescent="0.25">
      <c r="N3" s="797" t="s">
        <v>268</v>
      </c>
      <c r="O3" s="797"/>
      <c r="P3" s="798"/>
    </row>
    <row r="4" spans="1:16" ht="15" thickTop="1" x14ac:dyDescent="0.2">
      <c r="A4" s="799"/>
      <c r="B4" s="800" t="s">
        <v>369</v>
      </c>
      <c r="C4" s="801"/>
      <c r="D4" s="801"/>
      <c r="E4" s="801"/>
      <c r="F4" s="801"/>
      <c r="G4" s="801"/>
      <c r="H4" s="801"/>
      <c r="I4" s="801"/>
      <c r="J4" s="801"/>
      <c r="K4" s="801"/>
      <c r="L4" s="801"/>
      <c r="M4" s="801"/>
      <c r="N4" s="801"/>
      <c r="O4" s="801"/>
      <c r="P4" s="802"/>
    </row>
    <row r="5" spans="1:16" x14ac:dyDescent="0.2">
      <c r="A5" s="803"/>
      <c r="B5" s="804"/>
      <c r="C5" s="804"/>
      <c r="D5" s="509"/>
      <c r="E5" s="509"/>
      <c r="F5" s="509"/>
      <c r="G5" s="509"/>
      <c r="H5" s="509"/>
      <c r="I5" s="509"/>
      <c r="J5" s="509"/>
      <c r="K5" s="509"/>
      <c r="L5" s="509"/>
      <c r="M5" s="509"/>
      <c r="N5" s="509"/>
      <c r="O5" s="509"/>
      <c r="P5" s="805"/>
    </row>
    <row r="6" spans="1:16" x14ac:dyDescent="0.2">
      <c r="A6" s="803"/>
      <c r="B6" s="804" t="s">
        <v>370</v>
      </c>
      <c r="C6" s="804"/>
      <c r="D6" s="509" t="s">
        <v>371</v>
      </c>
      <c r="E6" s="509"/>
      <c r="F6" s="806">
        <v>3.95</v>
      </c>
      <c r="G6" s="509" t="s">
        <v>372</v>
      </c>
      <c r="H6" s="509">
        <f>[2]農業経営の現状!I3</f>
        <v>0</v>
      </c>
      <c r="I6" s="509" t="s">
        <v>175</v>
      </c>
      <c r="J6" s="509">
        <v>365</v>
      </c>
      <c r="K6" s="509" t="s">
        <v>373</v>
      </c>
      <c r="L6" s="509">
        <v>60</v>
      </c>
      <c r="M6" s="509" t="s">
        <v>374</v>
      </c>
      <c r="N6" s="807">
        <f>ROUND((F6*H6*J6)/L6,0)</f>
        <v>0</v>
      </c>
      <c r="O6" s="509" t="s">
        <v>34</v>
      </c>
      <c r="P6" s="805"/>
    </row>
    <row r="7" spans="1:16" x14ac:dyDescent="0.2">
      <c r="A7" s="803"/>
      <c r="B7" s="509"/>
      <c r="C7" s="509"/>
      <c r="D7" s="509"/>
      <c r="E7" s="509"/>
      <c r="F7" s="509"/>
      <c r="G7" s="509"/>
      <c r="H7" s="509"/>
      <c r="I7" s="509"/>
      <c r="J7" s="509"/>
      <c r="K7" s="509"/>
      <c r="L7" s="509"/>
      <c r="M7" s="509"/>
      <c r="N7" s="509"/>
      <c r="O7" s="509"/>
      <c r="P7" s="805"/>
    </row>
    <row r="8" spans="1:16" x14ac:dyDescent="0.2">
      <c r="A8" s="803"/>
      <c r="B8" s="509"/>
      <c r="C8" s="509"/>
      <c r="D8" s="509" t="s">
        <v>375</v>
      </c>
      <c r="E8" s="509"/>
      <c r="F8" s="509">
        <v>9.32</v>
      </c>
      <c r="G8" s="509" t="s">
        <v>372</v>
      </c>
      <c r="H8" s="509">
        <f>H6</f>
        <v>0</v>
      </c>
      <c r="I8" s="509" t="s">
        <v>175</v>
      </c>
      <c r="J8" s="509">
        <v>365</v>
      </c>
      <c r="K8" s="509" t="s">
        <v>373</v>
      </c>
      <c r="L8" s="509">
        <v>60</v>
      </c>
      <c r="M8" s="509" t="s">
        <v>374</v>
      </c>
      <c r="N8" s="807">
        <f>ROUND((F8*H8*J8)/L8,0)</f>
        <v>0</v>
      </c>
      <c r="O8" s="509" t="s">
        <v>34</v>
      </c>
      <c r="P8" s="805"/>
    </row>
    <row r="9" spans="1:16" x14ac:dyDescent="0.2">
      <c r="A9" s="803"/>
      <c r="B9" s="509"/>
      <c r="C9" s="509"/>
      <c r="D9" s="509"/>
      <c r="E9" s="509"/>
      <c r="F9" s="509"/>
      <c r="G9" s="509"/>
      <c r="H9" s="509"/>
      <c r="I9" s="509"/>
      <c r="J9" s="509"/>
      <c r="K9" s="509"/>
      <c r="L9" s="509"/>
      <c r="M9" s="509"/>
      <c r="N9" s="509"/>
      <c r="O9" s="509"/>
      <c r="P9" s="805"/>
    </row>
    <row r="10" spans="1:16" x14ac:dyDescent="0.2">
      <c r="A10" s="803"/>
      <c r="B10" s="509"/>
      <c r="C10" s="509"/>
      <c r="D10" s="509" t="s">
        <v>196</v>
      </c>
      <c r="E10" s="509"/>
      <c r="F10" s="509">
        <v>1.88</v>
      </c>
      <c r="G10" s="509" t="s">
        <v>372</v>
      </c>
      <c r="H10" s="509">
        <f>H8</f>
        <v>0</v>
      </c>
      <c r="I10" s="509" t="s">
        <v>175</v>
      </c>
      <c r="J10" s="509">
        <v>365</v>
      </c>
      <c r="K10" s="509" t="s">
        <v>373</v>
      </c>
      <c r="L10" s="509">
        <v>60</v>
      </c>
      <c r="M10" s="509" t="s">
        <v>374</v>
      </c>
      <c r="N10" s="807">
        <f>ROUND((F10*H10*J10)/L10,0)</f>
        <v>0</v>
      </c>
      <c r="O10" s="509" t="s">
        <v>34</v>
      </c>
      <c r="P10" s="805"/>
    </row>
    <row r="11" spans="1:16" x14ac:dyDescent="0.2">
      <c r="A11" s="803"/>
      <c r="B11" s="509"/>
      <c r="C11" s="509"/>
      <c r="D11" s="509"/>
      <c r="E11" s="509"/>
      <c r="F11" s="509"/>
      <c r="G11" s="509"/>
      <c r="H11" s="509"/>
      <c r="I11" s="509"/>
      <c r="J11" s="509"/>
      <c r="K11" s="509"/>
      <c r="L11" s="509"/>
      <c r="M11" s="509"/>
      <c r="N11" s="807"/>
      <c r="O11" s="509"/>
      <c r="P11" s="805"/>
    </row>
    <row r="12" spans="1:16" x14ac:dyDescent="0.2">
      <c r="A12" s="803"/>
      <c r="B12" s="804" t="s">
        <v>376</v>
      </c>
      <c r="C12" s="804"/>
      <c r="D12" s="509" t="s">
        <v>377</v>
      </c>
      <c r="E12" s="509"/>
      <c r="F12" s="509">
        <v>2.52</v>
      </c>
      <c r="G12" s="509" t="s">
        <v>372</v>
      </c>
      <c r="H12" s="509">
        <f>[2]農業経営の現状!L6</f>
        <v>0</v>
      </c>
      <c r="I12" s="509" t="s">
        <v>175</v>
      </c>
      <c r="J12" s="509">
        <v>365</v>
      </c>
      <c r="K12" s="509" t="s">
        <v>373</v>
      </c>
      <c r="L12" s="509">
        <v>60</v>
      </c>
      <c r="M12" s="509" t="s">
        <v>374</v>
      </c>
      <c r="N12" s="807">
        <f>ROUND((F12*H12*J12)/L12,0)</f>
        <v>0</v>
      </c>
      <c r="O12" s="509" t="s">
        <v>34</v>
      </c>
      <c r="P12" s="805"/>
    </row>
    <row r="13" spans="1:16" ht="14.25" thickBot="1" x14ac:dyDescent="0.25">
      <c r="A13" s="803"/>
      <c r="B13" s="509"/>
      <c r="C13" s="509"/>
      <c r="D13" s="509"/>
      <c r="E13" s="509"/>
      <c r="F13" s="509"/>
      <c r="G13" s="509"/>
      <c r="H13" s="509"/>
      <c r="I13" s="509"/>
      <c r="J13" s="509"/>
      <c r="K13" s="509"/>
      <c r="L13" s="509"/>
      <c r="M13" s="509"/>
      <c r="N13" s="509"/>
      <c r="O13" s="509"/>
      <c r="P13" s="805"/>
    </row>
    <row r="14" spans="1:16" x14ac:dyDescent="0.2">
      <c r="A14" s="803"/>
      <c r="B14" s="509"/>
      <c r="C14" s="509"/>
      <c r="D14" s="509"/>
      <c r="E14" s="509"/>
      <c r="F14" s="509"/>
      <c r="G14" s="509"/>
      <c r="H14" s="509"/>
      <c r="I14" s="509"/>
      <c r="J14" s="509"/>
      <c r="K14" s="509"/>
      <c r="L14" s="509"/>
      <c r="M14" s="509"/>
      <c r="N14" s="808">
        <f>SUM(N6:N13)</f>
        <v>0</v>
      </c>
      <c r="O14" s="655" t="s">
        <v>34</v>
      </c>
      <c r="P14" s="805"/>
    </row>
    <row r="15" spans="1:16" x14ac:dyDescent="0.2">
      <c r="A15" s="803"/>
      <c r="B15" s="509"/>
      <c r="C15" s="509"/>
      <c r="D15" s="509"/>
      <c r="E15" s="509"/>
      <c r="F15" s="509"/>
      <c r="G15" s="509"/>
      <c r="I15" s="509"/>
      <c r="J15" s="509"/>
      <c r="K15" s="509"/>
      <c r="L15" s="509"/>
      <c r="M15" s="509"/>
      <c r="P15" s="805"/>
    </row>
    <row r="16" spans="1:16" x14ac:dyDescent="0.2">
      <c r="A16" s="803"/>
      <c r="B16" s="509"/>
      <c r="C16" s="509"/>
      <c r="E16" s="509"/>
      <c r="F16" s="509"/>
      <c r="G16" s="509"/>
      <c r="H16" s="509" t="s">
        <v>378</v>
      </c>
      <c r="J16" s="509"/>
      <c r="K16" s="509"/>
      <c r="L16" s="509"/>
      <c r="M16" s="509"/>
      <c r="P16" s="805"/>
    </row>
    <row r="17" spans="1:16" x14ac:dyDescent="0.2">
      <c r="A17" s="803"/>
      <c r="B17" s="509"/>
      <c r="C17" s="509"/>
      <c r="E17" s="509"/>
      <c r="F17" s="509"/>
      <c r="G17" s="509"/>
      <c r="H17" s="509"/>
      <c r="J17" s="509"/>
      <c r="K17" s="509"/>
      <c r="L17" s="509"/>
      <c r="M17" s="509"/>
      <c r="P17" s="805"/>
    </row>
    <row r="18" spans="1:16" ht="14.25" x14ac:dyDescent="0.2">
      <c r="A18" s="803"/>
      <c r="B18" s="809" t="s">
        <v>379</v>
      </c>
      <c r="C18" s="509"/>
      <c r="E18" s="509"/>
      <c r="F18" s="509"/>
      <c r="G18" s="509"/>
      <c r="H18" s="509"/>
      <c r="J18" s="509"/>
      <c r="K18" s="509"/>
      <c r="L18" s="509"/>
      <c r="M18" s="509"/>
      <c r="P18" s="805"/>
    </row>
    <row r="19" spans="1:16" x14ac:dyDescent="0.2">
      <c r="A19" s="803"/>
      <c r="B19" s="509"/>
      <c r="C19" s="509"/>
      <c r="E19" s="509"/>
      <c r="F19" s="509"/>
      <c r="G19" s="509"/>
      <c r="H19" s="509"/>
      <c r="J19" s="509"/>
      <c r="K19" s="509"/>
      <c r="L19" s="509"/>
      <c r="M19" s="509"/>
      <c r="P19" s="805"/>
    </row>
    <row r="20" spans="1:16" x14ac:dyDescent="0.2">
      <c r="A20" s="803"/>
      <c r="B20" s="804" t="s">
        <v>380</v>
      </c>
      <c r="C20" s="804"/>
      <c r="D20" s="509"/>
      <c r="E20" s="509"/>
      <c r="F20" s="509" t="s">
        <v>381</v>
      </c>
      <c r="G20" s="509"/>
      <c r="H20" s="810">
        <v>92</v>
      </c>
      <c r="I20" s="509" t="s">
        <v>382</v>
      </c>
      <c r="J20" s="509"/>
      <c r="K20" s="509"/>
      <c r="L20" s="811">
        <f>[2]農業経営の現状!G15</f>
        <v>0</v>
      </c>
      <c r="M20" s="509" t="s">
        <v>383</v>
      </c>
      <c r="N20" s="640">
        <f>H20*L20</f>
        <v>0</v>
      </c>
      <c r="O20" s="639" t="s">
        <v>34</v>
      </c>
      <c r="P20" s="805"/>
    </row>
    <row r="21" spans="1:16" x14ac:dyDescent="0.2">
      <c r="A21" s="803"/>
      <c r="B21" s="509"/>
      <c r="C21" s="509"/>
      <c r="D21" s="509"/>
      <c r="E21" s="509"/>
      <c r="F21" s="509"/>
      <c r="G21" s="509"/>
      <c r="H21" s="509"/>
      <c r="I21" s="509"/>
      <c r="J21" s="509"/>
      <c r="K21" s="509"/>
      <c r="L21" s="509"/>
      <c r="M21" s="509"/>
      <c r="N21" s="646"/>
      <c r="O21" s="509"/>
      <c r="P21" s="805"/>
    </row>
    <row r="22" spans="1:16" x14ac:dyDescent="0.2">
      <c r="A22" s="803"/>
      <c r="B22" s="804" t="s">
        <v>385</v>
      </c>
      <c r="C22" s="804"/>
      <c r="D22" s="509"/>
      <c r="E22" s="509"/>
      <c r="F22" s="509" t="s">
        <v>386</v>
      </c>
      <c r="G22" s="509"/>
      <c r="H22" s="811">
        <f>L20</f>
        <v>0</v>
      </c>
      <c r="I22" s="509" t="s">
        <v>387</v>
      </c>
      <c r="J22" s="804" t="s">
        <v>408</v>
      </c>
      <c r="K22" s="804"/>
      <c r="L22" s="509">
        <v>6</v>
      </c>
      <c r="M22" s="509" t="s">
        <v>320</v>
      </c>
      <c r="N22" s="787">
        <f>H22/L22</f>
        <v>0</v>
      </c>
      <c r="O22" s="509" t="s">
        <v>388</v>
      </c>
      <c r="P22" s="805"/>
    </row>
    <row r="23" spans="1:16" x14ac:dyDescent="0.2">
      <c r="A23" s="803"/>
      <c r="B23" s="663"/>
      <c r="C23" s="663"/>
      <c r="D23" s="509"/>
      <c r="E23" s="509"/>
      <c r="F23" s="509" t="s">
        <v>390</v>
      </c>
      <c r="G23" s="509"/>
      <c r="H23" s="811">
        <f>N22</f>
        <v>0</v>
      </c>
      <c r="I23" s="509" t="s">
        <v>391</v>
      </c>
      <c r="J23" s="812"/>
      <c r="K23" s="813">
        <v>14.8</v>
      </c>
      <c r="L23" s="509" t="s">
        <v>392</v>
      </c>
      <c r="M23" s="509"/>
      <c r="N23" s="646">
        <f>H23*K23</f>
        <v>0</v>
      </c>
      <c r="O23" s="509" t="s">
        <v>34</v>
      </c>
      <c r="P23" s="805"/>
    </row>
    <row r="24" spans="1:16" ht="14.25" thickBot="1" x14ac:dyDescent="0.25">
      <c r="A24" s="803"/>
      <c r="B24" s="509"/>
      <c r="C24" s="509"/>
      <c r="D24" s="509"/>
      <c r="E24" s="509"/>
      <c r="N24" s="697"/>
      <c r="O24" s="562"/>
      <c r="P24" s="805"/>
    </row>
    <row r="25" spans="1:16" x14ac:dyDescent="0.2">
      <c r="A25" s="803"/>
      <c r="B25" s="509"/>
      <c r="C25" s="509"/>
      <c r="D25" s="509"/>
      <c r="E25" s="509"/>
      <c r="F25" s="509"/>
      <c r="G25" s="509"/>
      <c r="H25" s="509"/>
      <c r="I25" s="509"/>
      <c r="J25" s="509"/>
      <c r="K25" s="509"/>
      <c r="L25" s="509"/>
      <c r="M25" s="509"/>
      <c r="N25" s="646">
        <f>N20+N23</f>
        <v>0</v>
      </c>
      <c r="O25" s="509" t="s">
        <v>34</v>
      </c>
      <c r="P25" s="805"/>
    </row>
    <row r="26" spans="1:16" x14ac:dyDescent="0.2">
      <c r="A26" s="803"/>
      <c r="B26" s="509"/>
      <c r="C26" s="509"/>
      <c r="D26" s="509"/>
      <c r="E26" s="509"/>
      <c r="F26" s="509"/>
      <c r="G26" s="509"/>
      <c r="H26" s="509"/>
      <c r="I26" s="509"/>
      <c r="J26" s="522"/>
      <c r="K26" s="509"/>
      <c r="L26" s="509"/>
      <c r="M26" s="509"/>
      <c r="N26" s="509"/>
      <c r="O26" s="509"/>
      <c r="P26" s="805"/>
    </row>
    <row r="27" spans="1:16" ht="14.25" thickBot="1" x14ac:dyDescent="0.25">
      <c r="A27" s="803"/>
      <c r="B27" s="509"/>
      <c r="C27" s="509"/>
      <c r="D27" s="509"/>
      <c r="E27" s="509"/>
      <c r="F27" s="509"/>
      <c r="G27" s="509"/>
      <c r="H27" s="509"/>
      <c r="I27" s="509"/>
      <c r="J27" s="509"/>
      <c r="K27" s="509"/>
      <c r="L27" s="509"/>
      <c r="M27" s="509"/>
      <c r="N27" s="509"/>
      <c r="O27" s="509"/>
      <c r="P27" s="805"/>
    </row>
    <row r="28" spans="1:16" ht="15" thickTop="1" thickBot="1" x14ac:dyDescent="0.25">
      <c r="A28" s="803"/>
      <c r="B28" s="509"/>
      <c r="C28" s="509"/>
      <c r="D28" s="509"/>
      <c r="E28" s="509"/>
      <c r="F28" s="509"/>
      <c r="G28" s="509"/>
      <c r="H28" s="509"/>
      <c r="I28" s="509"/>
      <c r="J28" s="509"/>
      <c r="K28" s="509"/>
      <c r="L28" s="509"/>
      <c r="M28" s="814" t="s">
        <v>115</v>
      </c>
      <c r="N28" s="815">
        <f>N14+N25</f>
        <v>0</v>
      </c>
      <c r="O28" s="816" t="s">
        <v>34</v>
      </c>
      <c r="P28" s="805"/>
    </row>
    <row r="29" spans="1:16" ht="14.25" thickTop="1" x14ac:dyDescent="0.2">
      <c r="A29" s="803"/>
      <c r="B29" s="509"/>
      <c r="C29" s="509"/>
      <c r="D29" s="509"/>
      <c r="E29" s="509"/>
      <c r="F29" s="509"/>
      <c r="G29" s="509"/>
      <c r="H29" s="509"/>
      <c r="I29" s="509"/>
      <c r="J29" s="509"/>
      <c r="K29" s="509"/>
      <c r="L29" s="509"/>
      <c r="M29" s="509"/>
      <c r="N29" s="509"/>
      <c r="O29" s="509"/>
      <c r="P29" s="805"/>
    </row>
    <row r="30" spans="1:16" x14ac:dyDescent="0.2">
      <c r="A30" s="803"/>
      <c r="B30" s="443" t="s">
        <v>117</v>
      </c>
      <c r="C30" s="817"/>
      <c r="D30" s="443" t="s">
        <v>393</v>
      </c>
      <c r="E30" s="443"/>
      <c r="F30" s="443"/>
      <c r="G30" s="818"/>
      <c r="H30" s="443" t="s">
        <v>34</v>
      </c>
      <c r="I30" s="443" t="s">
        <v>394</v>
      </c>
      <c r="J30" s="443">
        <f>C30</f>
        <v>0</v>
      </c>
      <c r="K30" s="443" t="s">
        <v>395</v>
      </c>
      <c r="L30" s="443"/>
      <c r="M30" s="819">
        <f>G30*J30</f>
        <v>0</v>
      </c>
      <c r="N30" s="443" t="s">
        <v>34</v>
      </c>
      <c r="O30" s="509"/>
      <c r="P30" s="805"/>
    </row>
    <row r="31" spans="1:16" x14ac:dyDescent="0.2">
      <c r="A31" s="803"/>
      <c r="B31" s="509"/>
      <c r="C31" s="509"/>
      <c r="D31" s="509"/>
      <c r="E31" s="509"/>
      <c r="F31" s="509"/>
      <c r="G31" s="509"/>
      <c r="H31" s="509"/>
      <c r="I31" s="509"/>
      <c r="J31" s="509"/>
      <c r="K31" s="509"/>
      <c r="L31" s="509"/>
      <c r="M31" s="807"/>
      <c r="N31" s="509"/>
      <c r="O31" s="509"/>
      <c r="P31" s="805"/>
    </row>
    <row r="32" spans="1:16" x14ac:dyDescent="0.2">
      <c r="A32" s="803"/>
      <c r="B32" s="443" t="s">
        <v>396</v>
      </c>
      <c r="C32" s="817"/>
      <c r="D32" s="443" t="s">
        <v>393</v>
      </c>
      <c r="E32" s="443" t="s">
        <v>397</v>
      </c>
      <c r="F32" s="443"/>
      <c r="G32" s="819"/>
      <c r="H32" s="443"/>
      <c r="I32" s="443"/>
      <c r="J32" s="820">
        <f>C32</f>
        <v>0</v>
      </c>
      <c r="K32" s="443" t="s">
        <v>395</v>
      </c>
      <c r="L32" s="443"/>
      <c r="M32" s="819">
        <f>N28-M30</f>
        <v>0</v>
      </c>
      <c r="N32" s="443" t="s">
        <v>34</v>
      </c>
      <c r="O32" s="509"/>
      <c r="P32" s="805"/>
    </row>
    <row r="33" spans="1:16" ht="14.25" thickBot="1" x14ac:dyDescent="0.25">
      <c r="A33" s="803"/>
      <c r="B33" s="509"/>
      <c r="C33" s="509"/>
      <c r="D33" s="509"/>
      <c r="E33" s="509"/>
      <c r="F33" s="509"/>
      <c r="G33" s="509"/>
      <c r="H33" s="509"/>
      <c r="I33" s="509"/>
      <c r="J33" s="509"/>
      <c r="K33" s="509"/>
      <c r="L33" s="562"/>
      <c r="M33" s="562"/>
      <c r="N33" s="562"/>
      <c r="O33" s="509"/>
      <c r="P33" s="805"/>
    </row>
    <row r="34" spans="1:16" x14ac:dyDescent="0.2">
      <c r="A34" s="803"/>
      <c r="B34" s="509"/>
      <c r="C34" s="509"/>
      <c r="D34" s="509"/>
      <c r="E34" s="509"/>
      <c r="F34" s="509"/>
      <c r="G34" s="509"/>
      <c r="H34" s="509"/>
      <c r="I34" s="509"/>
      <c r="J34" s="509"/>
      <c r="K34" s="509"/>
      <c r="L34" s="509"/>
      <c r="M34" s="821">
        <f>M30+M32</f>
        <v>0</v>
      </c>
      <c r="N34" s="509" t="s">
        <v>34</v>
      </c>
      <c r="O34" s="509"/>
      <c r="P34" s="805"/>
    </row>
    <row r="35" spans="1:16" ht="14.25" thickBot="1" x14ac:dyDescent="0.25">
      <c r="A35" s="822"/>
      <c r="B35" s="823"/>
      <c r="C35" s="823"/>
      <c r="D35" s="823"/>
      <c r="E35" s="823"/>
      <c r="F35" s="823"/>
      <c r="G35" s="823"/>
      <c r="H35" s="823"/>
      <c r="I35" s="823"/>
      <c r="J35" s="823"/>
      <c r="K35" s="823"/>
      <c r="L35" s="823"/>
      <c r="M35" s="823"/>
      <c r="N35" s="823"/>
      <c r="O35" s="823"/>
      <c r="P35" s="824"/>
    </row>
    <row r="36" spans="1:16" ht="14.25" thickTop="1" x14ac:dyDescent="0.2"/>
  </sheetData>
  <mergeCells count="8">
    <mergeCell ref="B22:C22"/>
    <mergeCell ref="J22:K22"/>
    <mergeCell ref="B2:O2"/>
    <mergeCell ref="N3:P3"/>
    <mergeCell ref="B5:C5"/>
    <mergeCell ref="B6:C6"/>
    <mergeCell ref="B12:C12"/>
    <mergeCell ref="B20:C20"/>
  </mergeCells>
  <phoneticPr fontId="2"/>
  <pageMargins left="0.78700000000000003" right="0.78700000000000003" top="0.98399999999999999" bottom="0.26" header="0.51200000000000001" footer="0.28000000000000003"/>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4"/>
  <sheetViews>
    <sheetView view="pageBreakPreview" zoomScaleNormal="100" zoomScaleSheetLayoutView="100" workbookViewId="0">
      <selection activeCell="S11" sqref="S11"/>
    </sheetView>
  </sheetViews>
  <sheetFormatPr defaultRowHeight="12.75" x14ac:dyDescent="0.2"/>
  <cols>
    <col min="1" max="1" width="5" customWidth="1"/>
    <col min="2" max="2" width="2.5" customWidth="1"/>
    <col min="5" max="5" width="6.83203125" customWidth="1"/>
    <col min="6" max="6" width="1" customWidth="1"/>
    <col min="12" max="12" width="9.33203125" customWidth="1"/>
    <col min="13" max="13" width="2.5" customWidth="1"/>
    <col min="14" max="14" width="5" customWidth="1"/>
  </cols>
  <sheetData>
    <row r="1" spans="2:13" ht="23.25" customHeight="1" x14ac:dyDescent="0.2"/>
    <row r="2" spans="2:13" ht="27.75" customHeight="1" x14ac:dyDescent="0.2"/>
    <row r="3" spans="2:13" ht="19.5" customHeight="1" x14ac:dyDescent="0.2">
      <c r="C3" s="376" t="s">
        <v>133</v>
      </c>
      <c r="D3" s="376"/>
      <c r="E3" s="376"/>
      <c r="F3" s="376"/>
      <c r="G3" s="376"/>
      <c r="H3" s="376"/>
      <c r="I3" s="376"/>
      <c r="J3" s="376"/>
      <c r="K3" s="376"/>
      <c r="L3" s="376"/>
      <c r="M3" s="112"/>
    </row>
    <row r="4" spans="2:13" ht="18" customHeight="1" x14ac:dyDescent="0.2"/>
    <row r="5" spans="2:13" ht="18" customHeight="1" x14ac:dyDescent="0.2"/>
    <row r="6" spans="2:13" ht="16.5" customHeight="1" x14ac:dyDescent="0.2">
      <c r="B6" s="113"/>
      <c r="C6" s="377" t="s">
        <v>134</v>
      </c>
      <c r="D6" s="377"/>
      <c r="E6" s="377"/>
      <c r="F6" s="377"/>
      <c r="G6" s="377"/>
      <c r="H6" s="377"/>
      <c r="I6" s="377"/>
      <c r="J6" s="377"/>
      <c r="K6" s="377"/>
      <c r="L6" s="377"/>
      <c r="M6" s="114"/>
    </row>
    <row r="7" spans="2:13" ht="16.5" customHeight="1" x14ac:dyDescent="0.2">
      <c r="B7" s="115"/>
      <c r="C7" s="378"/>
      <c r="D7" s="378"/>
      <c r="E7" s="378"/>
      <c r="F7" s="378"/>
      <c r="G7" s="378"/>
      <c r="H7" s="378"/>
      <c r="I7" s="378"/>
      <c r="J7" s="378"/>
      <c r="K7" s="378"/>
      <c r="L7" s="378"/>
      <c r="M7" s="116"/>
    </row>
    <row r="8" spans="2:13" ht="18" customHeight="1" x14ac:dyDescent="0.2"/>
    <row r="9" spans="2:13" ht="18" customHeight="1" x14ac:dyDescent="0.2"/>
    <row r="10" spans="2:13" x14ac:dyDescent="0.2">
      <c r="B10" s="113"/>
      <c r="C10" s="117"/>
      <c r="D10" s="117"/>
      <c r="E10" s="117"/>
      <c r="F10" s="117"/>
      <c r="G10" s="117"/>
      <c r="H10" s="117"/>
      <c r="I10" s="117"/>
      <c r="J10" s="117"/>
      <c r="K10" s="117"/>
      <c r="L10" s="117"/>
      <c r="M10" s="118"/>
    </row>
    <row r="11" spans="2:13" ht="19.5" customHeight="1" x14ac:dyDescent="0.2">
      <c r="B11" s="122"/>
      <c r="C11" s="380" t="s">
        <v>135</v>
      </c>
      <c r="D11" s="380"/>
      <c r="E11" s="380"/>
      <c r="F11" s="380"/>
      <c r="G11" s="380"/>
      <c r="H11" s="380"/>
      <c r="I11" s="380"/>
      <c r="J11" s="380"/>
      <c r="K11" s="380"/>
      <c r="L11" s="380"/>
      <c r="M11" s="121"/>
    </row>
    <row r="12" spans="2:13" ht="19.5" customHeight="1" x14ac:dyDescent="0.2">
      <c r="B12" s="122"/>
      <c r="C12" s="375" t="s">
        <v>153</v>
      </c>
      <c r="D12" s="375"/>
      <c r="E12" s="375"/>
      <c r="F12" s="375"/>
      <c r="G12" s="375"/>
      <c r="H12" s="375"/>
      <c r="I12" s="375"/>
      <c r="J12" s="375"/>
      <c r="K12" s="375"/>
      <c r="L12" s="375"/>
      <c r="M12" s="121"/>
    </row>
    <row r="13" spans="2:13" ht="19.5" customHeight="1" x14ac:dyDescent="0.2">
      <c r="B13" s="122"/>
      <c r="C13" s="375" t="s">
        <v>154</v>
      </c>
      <c r="D13" s="375"/>
      <c r="E13" s="375"/>
      <c r="F13" s="375"/>
      <c r="G13" s="375"/>
      <c r="H13" s="375"/>
      <c r="I13" s="375"/>
      <c r="J13" s="375"/>
      <c r="K13" s="375"/>
      <c r="L13" s="375"/>
      <c r="M13" s="121"/>
    </row>
    <row r="14" spans="2:13" ht="19.5" customHeight="1" x14ac:dyDescent="0.2">
      <c r="B14" s="122"/>
      <c r="C14" s="375" t="s">
        <v>155</v>
      </c>
      <c r="D14" s="375"/>
      <c r="E14" s="375"/>
      <c r="F14" s="375"/>
      <c r="G14" s="375"/>
      <c r="H14" s="375"/>
      <c r="I14" s="375"/>
      <c r="J14" s="375"/>
      <c r="K14" s="375"/>
      <c r="L14" s="375"/>
      <c r="M14" s="121"/>
    </row>
    <row r="15" spans="2:13" ht="19.5" customHeight="1" x14ac:dyDescent="0.2">
      <c r="B15" s="122"/>
      <c r="C15" s="375" t="s">
        <v>156</v>
      </c>
      <c r="D15" s="375"/>
      <c r="E15" s="375"/>
      <c r="F15" s="375"/>
      <c r="G15" s="375"/>
      <c r="H15" s="375"/>
      <c r="I15" s="375"/>
      <c r="J15" s="375"/>
      <c r="K15" s="375"/>
      <c r="L15" s="375"/>
      <c r="M15" s="121"/>
    </row>
    <row r="16" spans="2:13" ht="19.5" customHeight="1" x14ac:dyDescent="0.2">
      <c r="B16" s="122"/>
      <c r="C16" s="375" t="s">
        <v>157</v>
      </c>
      <c r="D16" s="375"/>
      <c r="E16" s="375"/>
      <c r="F16" s="375"/>
      <c r="G16" s="375"/>
      <c r="H16" s="375"/>
      <c r="I16" s="375"/>
      <c r="J16" s="375"/>
      <c r="K16" s="375"/>
      <c r="L16" s="375"/>
      <c r="M16" s="121"/>
    </row>
    <row r="17" spans="2:13" ht="19.5" customHeight="1" x14ac:dyDescent="0.2">
      <c r="B17" s="122"/>
      <c r="C17" s="375" t="s">
        <v>158</v>
      </c>
      <c r="D17" s="375"/>
      <c r="E17" s="375"/>
      <c r="F17" s="375"/>
      <c r="G17" s="375"/>
      <c r="H17" s="375"/>
      <c r="I17" s="375"/>
      <c r="J17" s="375"/>
      <c r="K17" s="375"/>
      <c r="L17" s="375"/>
      <c r="M17" s="121"/>
    </row>
    <row r="18" spans="2:13" ht="19.5" customHeight="1" x14ac:dyDescent="0.2">
      <c r="B18" s="122"/>
      <c r="C18" s="375" t="s">
        <v>159</v>
      </c>
      <c r="D18" s="375"/>
      <c r="E18" s="375"/>
      <c r="F18" s="375"/>
      <c r="G18" s="375"/>
      <c r="H18" s="375"/>
      <c r="I18" s="375"/>
      <c r="J18" s="375"/>
      <c r="K18" s="375"/>
      <c r="L18" s="375"/>
      <c r="M18" s="121"/>
    </row>
    <row r="19" spans="2:13" x14ac:dyDescent="0.2">
      <c r="B19" s="122"/>
      <c r="C19" s="119"/>
      <c r="D19" s="119"/>
      <c r="E19" s="119"/>
      <c r="F19" s="119"/>
      <c r="G19" s="119"/>
      <c r="H19" s="119"/>
      <c r="I19" s="119"/>
      <c r="J19" s="119"/>
      <c r="K19" s="119"/>
      <c r="L19" s="119"/>
      <c r="M19" s="121"/>
    </row>
    <row r="20" spans="2:13" x14ac:dyDescent="0.2">
      <c r="B20" s="122"/>
      <c r="C20" s="119"/>
      <c r="D20" s="119"/>
      <c r="E20" s="119"/>
      <c r="F20" s="119"/>
      <c r="G20" s="119"/>
      <c r="H20" s="119"/>
      <c r="I20" s="119"/>
      <c r="J20" s="119"/>
      <c r="K20" s="119"/>
      <c r="L20" s="119"/>
      <c r="M20" s="121"/>
    </row>
    <row r="21" spans="2:13" ht="3.75" customHeight="1" x14ac:dyDescent="0.2">
      <c r="B21" s="122"/>
      <c r="C21" s="113"/>
      <c r="D21" s="117"/>
      <c r="E21" s="117"/>
      <c r="F21" s="113"/>
      <c r="G21" s="117"/>
      <c r="H21" s="117"/>
      <c r="I21" s="117"/>
      <c r="J21" s="117"/>
      <c r="K21" s="117"/>
      <c r="L21" s="118"/>
      <c r="M21" s="121"/>
    </row>
    <row r="22" spans="2:13" ht="18.75" customHeight="1" x14ac:dyDescent="0.2">
      <c r="B22" s="122"/>
      <c r="C22" s="379" t="s">
        <v>152</v>
      </c>
      <c r="D22" s="380"/>
      <c r="E22" s="381"/>
      <c r="F22" s="122"/>
      <c r="G22" s="132" t="s">
        <v>136</v>
      </c>
      <c r="H22" s="119"/>
      <c r="I22" s="119"/>
      <c r="J22" s="119"/>
      <c r="K22" s="119"/>
      <c r="L22" s="121"/>
      <c r="M22" s="121"/>
    </row>
    <row r="23" spans="2:13" ht="18.75" customHeight="1" x14ac:dyDescent="0.2">
      <c r="B23" s="122"/>
      <c r="C23" s="122"/>
      <c r="D23" s="119"/>
      <c r="E23" s="119"/>
      <c r="F23" s="122"/>
      <c r="G23" s="132" t="s">
        <v>137</v>
      </c>
      <c r="H23" s="119"/>
      <c r="I23" s="119"/>
      <c r="J23" s="119"/>
      <c r="K23" s="119"/>
      <c r="L23" s="121"/>
      <c r="M23" s="121"/>
    </row>
    <row r="24" spans="2:13" ht="18.75" customHeight="1" x14ac:dyDescent="0.2">
      <c r="B24" s="122"/>
      <c r="C24" s="122"/>
      <c r="D24" s="119"/>
      <c r="E24" s="119"/>
      <c r="F24" s="122"/>
      <c r="G24" s="132" t="s">
        <v>138</v>
      </c>
      <c r="H24" s="119"/>
      <c r="I24" s="119"/>
      <c r="J24" s="119"/>
      <c r="K24" s="119"/>
      <c r="L24" s="121"/>
      <c r="M24" s="121"/>
    </row>
    <row r="25" spans="2:13" ht="3.75" customHeight="1" x14ac:dyDescent="0.2">
      <c r="B25" s="122"/>
      <c r="C25" s="122"/>
      <c r="D25" s="119"/>
      <c r="E25" s="119"/>
      <c r="F25" s="115"/>
      <c r="G25" s="123"/>
      <c r="H25" s="123"/>
      <c r="I25" s="123"/>
      <c r="J25" s="123"/>
      <c r="K25" s="123"/>
      <c r="L25" s="124"/>
      <c r="M25" s="121"/>
    </row>
    <row r="26" spans="2:13" ht="3.75" customHeight="1" x14ac:dyDescent="0.2">
      <c r="B26" s="122"/>
      <c r="C26" s="113"/>
      <c r="D26" s="117"/>
      <c r="E26" s="117"/>
      <c r="F26" s="113"/>
      <c r="G26" s="117"/>
      <c r="H26" s="117"/>
      <c r="I26" s="117"/>
      <c r="J26" s="117"/>
      <c r="K26" s="117"/>
      <c r="L26" s="118"/>
      <c r="M26" s="121"/>
    </row>
    <row r="27" spans="2:13" ht="18.75" customHeight="1" x14ac:dyDescent="0.2">
      <c r="B27" s="122"/>
      <c r="C27" s="379" t="s">
        <v>139</v>
      </c>
      <c r="D27" s="380"/>
      <c r="E27" s="381"/>
      <c r="F27" s="122"/>
      <c r="G27" s="132" t="s">
        <v>140</v>
      </c>
      <c r="H27" s="119"/>
      <c r="I27" s="119"/>
      <c r="J27" s="119"/>
      <c r="K27" s="119"/>
      <c r="L27" s="121"/>
      <c r="M27" s="121"/>
    </row>
    <row r="28" spans="2:13" ht="18.75" customHeight="1" x14ac:dyDescent="0.2">
      <c r="B28" s="122"/>
      <c r="C28" s="122"/>
      <c r="D28" s="119"/>
      <c r="E28" s="119"/>
      <c r="F28" s="122"/>
      <c r="G28" s="132" t="s">
        <v>141</v>
      </c>
      <c r="H28" s="119"/>
      <c r="I28" s="119"/>
      <c r="J28" s="119"/>
      <c r="K28" s="119"/>
      <c r="L28" s="121"/>
      <c r="M28" s="121"/>
    </row>
    <row r="29" spans="2:13" ht="18.75" customHeight="1" x14ac:dyDescent="0.2">
      <c r="B29" s="122"/>
      <c r="C29" s="122"/>
      <c r="D29" s="119"/>
      <c r="E29" s="119"/>
      <c r="F29" s="122"/>
      <c r="G29" s="132" t="s">
        <v>142</v>
      </c>
      <c r="H29" s="119"/>
      <c r="I29" s="119"/>
      <c r="J29" s="119"/>
      <c r="K29" s="119"/>
      <c r="L29" s="121"/>
      <c r="M29" s="121"/>
    </row>
    <row r="30" spans="2:13" ht="18.75" customHeight="1" x14ac:dyDescent="0.2">
      <c r="B30" s="122"/>
      <c r="C30" s="122"/>
      <c r="D30" s="119"/>
      <c r="E30" s="119"/>
      <c r="F30" s="122"/>
      <c r="G30" s="132" t="s">
        <v>143</v>
      </c>
      <c r="H30" s="119"/>
      <c r="I30" s="119"/>
      <c r="J30" s="119"/>
      <c r="K30" s="119"/>
      <c r="L30" s="121"/>
      <c r="M30" s="121"/>
    </row>
    <row r="31" spans="2:13" ht="18.75" customHeight="1" x14ac:dyDescent="0.2">
      <c r="B31" s="122"/>
      <c r="C31" s="122"/>
      <c r="D31" s="119"/>
      <c r="E31" s="119"/>
      <c r="F31" s="122"/>
      <c r="G31" s="132" t="s">
        <v>144</v>
      </c>
      <c r="H31" s="119"/>
      <c r="I31" s="119"/>
      <c r="J31" s="119"/>
      <c r="K31" s="119"/>
      <c r="L31" s="121"/>
      <c r="M31" s="121"/>
    </row>
    <row r="32" spans="2:13" ht="3" customHeight="1" x14ac:dyDescent="0.2">
      <c r="B32" s="122"/>
      <c r="C32" s="115"/>
      <c r="D32" s="123"/>
      <c r="E32" s="123"/>
      <c r="F32" s="115"/>
      <c r="G32" s="123"/>
      <c r="H32" s="123"/>
      <c r="I32" s="123"/>
      <c r="J32" s="123"/>
      <c r="K32" s="123"/>
      <c r="L32" s="124"/>
      <c r="M32" s="121"/>
    </row>
    <row r="33" spans="2:13" x14ac:dyDescent="0.2">
      <c r="B33" s="122"/>
      <c r="C33" s="119"/>
      <c r="D33" s="119"/>
      <c r="E33" s="119"/>
      <c r="F33" s="119"/>
      <c r="G33" s="119"/>
      <c r="H33" s="119"/>
      <c r="I33" s="119"/>
      <c r="J33" s="119"/>
      <c r="K33" s="119"/>
      <c r="L33" s="119"/>
      <c r="M33" s="121"/>
    </row>
    <row r="34" spans="2:13" x14ac:dyDescent="0.2">
      <c r="B34" s="122"/>
      <c r="C34" s="119"/>
      <c r="D34" s="119"/>
      <c r="E34" s="119"/>
      <c r="F34" s="119"/>
      <c r="G34" s="119"/>
      <c r="H34" s="119"/>
      <c r="I34" s="119"/>
      <c r="J34" s="119"/>
      <c r="K34" s="119"/>
      <c r="L34" s="119"/>
      <c r="M34" s="121"/>
    </row>
    <row r="35" spans="2:13" ht="18" customHeight="1" x14ac:dyDescent="0.2">
      <c r="B35" s="122"/>
      <c r="C35" s="125" t="s">
        <v>145</v>
      </c>
      <c r="D35" s="126"/>
      <c r="E35" s="126"/>
      <c r="F35" s="126"/>
      <c r="G35" s="126"/>
      <c r="H35" s="126"/>
      <c r="I35" s="126"/>
      <c r="J35" s="126"/>
      <c r="K35" s="126"/>
      <c r="L35" s="127"/>
      <c r="M35" s="121"/>
    </row>
    <row r="36" spans="2:13" ht="18.75" customHeight="1" x14ac:dyDescent="0.2">
      <c r="B36" s="122"/>
      <c r="C36" s="128" t="s">
        <v>146</v>
      </c>
      <c r="D36" s="117"/>
      <c r="E36" s="117"/>
      <c r="F36" s="117"/>
      <c r="G36" s="117"/>
      <c r="H36" s="117"/>
      <c r="I36" s="117"/>
      <c r="J36" s="117"/>
      <c r="K36" s="117"/>
      <c r="L36" s="118"/>
      <c r="M36" s="121"/>
    </row>
    <row r="37" spans="2:13" x14ac:dyDescent="0.2">
      <c r="B37" s="122"/>
      <c r="C37" s="122"/>
      <c r="D37" s="119"/>
      <c r="E37" s="119"/>
      <c r="F37" s="119"/>
      <c r="G37" s="119"/>
      <c r="H37" s="119"/>
      <c r="I37" s="119"/>
      <c r="J37" s="119"/>
      <c r="K37" s="119"/>
      <c r="L37" s="121"/>
      <c r="M37" s="121"/>
    </row>
    <row r="38" spans="2:13" x14ac:dyDescent="0.2">
      <c r="B38" s="122"/>
      <c r="C38" s="122"/>
      <c r="D38" s="119"/>
      <c r="E38" s="119"/>
      <c r="F38" s="119"/>
      <c r="G38" s="119"/>
      <c r="H38" s="119"/>
      <c r="I38" s="119"/>
      <c r="J38" s="119"/>
      <c r="K38" s="119"/>
      <c r="L38" s="121"/>
      <c r="M38" s="121"/>
    </row>
    <row r="39" spans="2:13" x14ac:dyDescent="0.2">
      <c r="B39" s="122"/>
      <c r="C39" s="122"/>
      <c r="D39" s="119"/>
      <c r="E39" s="119"/>
      <c r="F39" s="119"/>
      <c r="G39" s="119"/>
      <c r="H39" s="119"/>
      <c r="I39" s="119"/>
      <c r="J39" s="119"/>
      <c r="K39" s="119"/>
      <c r="L39" s="121"/>
      <c r="M39" s="121"/>
    </row>
    <row r="40" spans="2:13" x14ac:dyDescent="0.2">
      <c r="B40" s="122"/>
      <c r="C40" s="122"/>
      <c r="D40" s="119"/>
      <c r="E40" s="119"/>
      <c r="F40" s="119"/>
      <c r="G40" s="119"/>
      <c r="H40" s="119"/>
      <c r="I40" s="120"/>
      <c r="J40" s="120" t="s">
        <v>149</v>
      </c>
      <c r="K40" s="120" t="s">
        <v>148</v>
      </c>
      <c r="L40" s="130" t="s">
        <v>150</v>
      </c>
      <c r="M40" s="121"/>
    </row>
    <row r="41" spans="2:13" x14ac:dyDescent="0.2">
      <c r="B41" s="122"/>
      <c r="C41" s="122"/>
      <c r="D41" s="119"/>
      <c r="E41" s="119"/>
      <c r="F41" s="119"/>
      <c r="G41" s="119"/>
      <c r="H41" s="119"/>
      <c r="I41" s="119"/>
      <c r="J41" s="119"/>
      <c r="K41" s="119"/>
      <c r="L41" s="121"/>
      <c r="M41" s="121"/>
    </row>
    <row r="42" spans="2:13" ht="18.75" customHeight="1" x14ac:dyDescent="0.2">
      <c r="B42" s="122"/>
      <c r="C42" s="131" t="s">
        <v>151</v>
      </c>
      <c r="D42" s="119"/>
      <c r="E42" s="119"/>
      <c r="F42" s="119"/>
      <c r="G42" s="119"/>
      <c r="H42" s="119"/>
      <c r="I42" s="119"/>
      <c r="J42" s="119"/>
      <c r="K42" s="129" t="s">
        <v>147</v>
      </c>
      <c r="L42" s="121"/>
      <c r="M42" s="121"/>
    </row>
    <row r="43" spans="2:13" x14ac:dyDescent="0.2">
      <c r="B43" s="122"/>
      <c r="C43" s="115"/>
      <c r="D43" s="123"/>
      <c r="E43" s="123"/>
      <c r="F43" s="123"/>
      <c r="G43" s="123"/>
      <c r="H43" s="123"/>
      <c r="I43" s="123"/>
      <c r="J43" s="123"/>
      <c r="K43" s="123"/>
      <c r="L43" s="124"/>
      <c r="M43" s="121"/>
    </row>
    <row r="44" spans="2:13" ht="26.25" customHeight="1" x14ac:dyDescent="0.2">
      <c r="B44" s="115"/>
      <c r="C44" s="123"/>
      <c r="D44" s="123"/>
      <c r="E44" s="123"/>
      <c r="F44" s="123"/>
      <c r="G44" s="123"/>
      <c r="H44" s="123"/>
      <c r="I44" s="123"/>
      <c r="J44" s="123"/>
      <c r="K44" s="123"/>
      <c r="L44" s="123"/>
      <c r="M44" s="124"/>
    </row>
  </sheetData>
  <mergeCells count="12">
    <mergeCell ref="C22:E22"/>
    <mergeCell ref="C27:E27"/>
    <mergeCell ref="C11:L11"/>
    <mergeCell ref="C12:L12"/>
    <mergeCell ref="C13:L13"/>
    <mergeCell ref="C14:L14"/>
    <mergeCell ref="C15:L15"/>
    <mergeCell ref="C16:L16"/>
    <mergeCell ref="C17:L17"/>
    <mergeCell ref="C18:L18"/>
    <mergeCell ref="C3:L3"/>
    <mergeCell ref="C6:L7"/>
  </mergeCells>
  <phoneticPr fontId="2"/>
  <printOptions horizontalCentered="1"/>
  <pageMargins left="0.70866141732283472" right="0.70866141732283472" top="0.74803149606299213" bottom="0.74803149606299213"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98"/>
  <sheetViews>
    <sheetView showGridLines="0" view="pageBreakPreview" topLeftCell="A2" zoomScaleNormal="100" zoomScaleSheetLayoutView="100" workbookViewId="0">
      <selection activeCell="C3" sqref="C3:AH3"/>
    </sheetView>
  </sheetViews>
  <sheetFormatPr defaultColWidth="9.33203125" defaultRowHeight="14.25" x14ac:dyDescent="0.2"/>
  <cols>
    <col min="1" max="1" width="9.33203125" style="1"/>
    <col min="2" max="2" width="1.5" style="1" customWidth="1"/>
    <col min="3" max="20" width="5.5" style="1" customWidth="1"/>
    <col min="21" max="34" width="5.83203125" style="1" customWidth="1"/>
    <col min="35" max="35" width="2.33203125" style="1" customWidth="1"/>
    <col min="36" max="16384" width="9.33203125" style="1"/>
  </cols>
  <sheetData>
    <row r="1" spans="3:70" ht="20.100000000000001" hidden="1" customHeight="1" x14ac:dyDescent="0.2">
      <c r="D1" s="2"/>
      <c r="E1" s="2"/>
      <c r="F1" s="2"/>
      <c r="G1" s="2"/>
      <c r="Q1" s="2"/>
      <c r="T1" s="3"/>
      <c r="AG1" s="172"/>
      <c r="AH1" s="172"/>
    </row>
    <row r="2" spans="3:70" ht="20.100000000000001" customHeight="1" x14ac:dyDescent="0.2">
      <c r="C2" s="4"/>
    </row>
    <row r="3" spans="3:70" ht="20.100000000000001" customHeight="1" x14ac:dyDescent="0.2">
      <c r="C3" s="357" t="s">
        <v>0</v>
      </c>
      <c r="D3" s="357"/>
      <c r="E3" s="357"/>
      <c r="F3" s="357"/>
      <c r="G3" s="357"/>
      <c r="H3" s="357"/>
      <c r="I3" s="357"/>
      <c r="J3" s="357"/>
      <c r="K3" s="357"/>
      <c r="L3" s="357"/>
      <c r="M3" s="357"/>
      <c r="N3" s="357"/>
      <c r="O3" s="357"/>
      <c r="P3" s="357"/>
      <c r="Q3" s="357"/>
      <c r="R3" s="357"/>
      <c r="S3" s="357"/>
      <c r="T3" s="357"/>
      <c r="U3" s="357"/>
      <c r="V3" s="357"/>
      <c r="W3" s="357"/>
      <c r="X3" s="357"/>
      <c r="Y3" s="357"/>
      <c r="Z3" s="357"/>
      <c r="AA3" s="357"/>
      <c r="AB3" s="357"/>
      <c r="AC3" s="357"/>
      <c r="AD3" s="357"/>
      <c r="AE3" s="357"/>
      <c r="AF3" s="357"/>
      <c r="AG3" s="357"/>
      <c r="AH3" s="357"/>
    </row>
    <row r="4" spans="3:70" ht="20.100000000000001" customHeight="1" thickBot="1" x14ac:dyDescent="0.25">
      <c r="T4" s="5"/>
      <c r="AH4" s="5" t="s">
        <v>1</v>
      </c>
    </row>
    <row r="5" spans="3:70" ht="24.95" customHeight="1" thickBot="1" x14ac:dyDescent="0.25">
      <c r="C5" s="6"/>
      <c r="D5" s="361" t="s">
        <v>2</v>
      </c>
      <c r="E5" s="361"/>
      <c r="F5" s="361"/>
      <c r="G5" s="361"/>
      <c r="H5" s="361"/>
      <c r="I5" s="362"/>
      <c r="L5" s="363" t="s">
        <v>3</v>
      </c>
      <c r="M5" s="366" t="s">
        <v>4</v>
      </c>
      <c r="N5" s="367"/>
      <c r="O5" s="367"/>
      <c r="P5" s="368"/>
      <c r="Q5" s="369"/>
      <c r="R5" s="369"/>
      <c r="S5" s="369"/>
      <c r="T5" s="369"/>
      <c r="U5" s="369"/>
      <c r="V5" s="369"/>
      <c r="W5" s="369"/>
      <c r="X5" s="369"/>
      <c r="Y5" s="370"/>
      <c r="Z5" s="370"/>
      <c r="AA5" s="370"/>
      <c r="AB5" s="369" t="s">
        <v>5</v>
      </c>
      <c r="AC5" s="369"/>
      <c r="AD5" s="369"/>
      <c r="AE5" s="369"/>
      <c r="AF5" s="369"/>
      <c r="AG5" s="369"/>
      <c r="AH5" s="371"/>
      <c r="AM5" s="4"/>
    </row>
    <row r="6" spans="3:70" ht="24.95" customHeight="1" x14ac:dyDescent="0.2">
      <c r="C6" s="7"/>
      <c r="D6" s="346"/>
      <c r="E6" s="346"/>
      <c r="F6" s="346"/>
      <c r="G6" s="346"/>
      <c r="H6" s="346"/>
      <c r="I6" s="346"/>
      <c r="L6" s="364"/>
      <c r="M6" s="372" t="s">
        <v>6</v>
      </c>
      <c r="N6" s="373"/>
      <c r="O6" s="373"/>
      <c r="P6" s="374"/>
      <c r="Q6" s="215"/>
      <c r="R6" s="216"/>
      <c r="S6" s="216"/>
      <c r="T6" s="216"/>
      <c r="U6" s="216"/>
      <c r="V6" s="216"/>
      <c r="W6" s="216"/>
      <c r="X6" s="216"/>
      <c r="Y6" s="307" t="s">
        <v>7</v>
      </c>
      <c r="Z6" s="307"/>
      <c r="AA6" s="307"/>
      <c r="AB6" s="355"/>
      <c r="AC6" s="355"/>
      <c r="AD6" s="355"/>
      <c r="AE6" s="355"/>
      <c r="AF6" s="355"/>
      <c r="AG6" s="355"/>
      <c r="AH6" s="356"/>
      <c r="AM6" s="357"/>
      <c r="AN6" s="357"/>
      <c r="AO6" s="357"/>
      <c r="AP6" s="357"/>
      <c r="AQ6" s="357"/>
      <c r="AR6" s="357"/>
      <c r="AS6" s="357"/>
      <c r="AT6" s="357"/>
      <c r="AU6" s="357"/>
      <c r="AV6" s="357"/>
      <c r="AW6" s="357"/>
      <c r="AX6" s="357"/>
      <c r="AY6" s="357"/>
      <c r="AZ6" s="357"/>
      <c r="BA6" s="357"/>
      <c r="BB6" s="357"/>
      <c r="BC6" s="357"/>
      <c r="BD6" s="357"/>
      <c r="BE6" s="357"/>
      <c r="BF6" s="357"/>
      <c r="BG6" s="357"/>
      <c r="BH6" s="357"/>
      <c r="BI6" s="357"/>
      <c r="BJ6" s="357"/>
      <c r="BK6" s="357"/>
      <c r="BL6" s="357"/>
      <c r="BM6" s="357"/>
      <c r="BN6" s="357"/>
      <c r="BO6" s="357"/>
      <c r="BP6" s="357"/>
      <c r="BQ6" s="357"/>
      <c r="BR6" s="357"/>
    </row>
    <row r="7" spans="3:70" ht="24.95" customHeight="1" x14ac:dyDescent="0.2">
      <c r="C7" s="7"/>
      <c r="D7" s="346"/>
      <c r="E7" s="346"/>
      <c r="F7" s="346"/>
      <c r="G7" s="346"/>
      <c r="H7" s="346"/>
      <c r="I7" s="346"/>
      <c r="L7" s="364"/>
      <c r="M7" s="358" t="s">
        <v>8</v>
      </c>
      <c r="N7" s="216"/>
      <c r="O7" s="216"/>
      <c r="P7" s="359"/>
      <c r="Q7" s="242" t="s">
        <v>9</v>
      </c>
      <c r="R7" s="243"/>
      <c r="S7" s="243"/>
      <c r="T7" s="243"/>
      <c r="U7" s="243"/>
      <c r="V7" s="243"/>
      <c r="W7" s="243"/>
      <c r="X7" s="243"/>
      <c r="Y7" s="360" t="s">
        <v>10</v>
      </c>
      <c r="Z7" s="360"/>
      <c r="AA7" s="360"/>
      <c r="AB7" s="355"/>
      <c r="AC7" s="355"/>
      <c r="AD7" s="355"/>
      <c r="AE7" s="355"/>
      <c r="AF7" s="355"/>
      <c r="AG7" s="355"/>
      <c r="AH7" s="356"/>
      <c r="BD7" s="5"/>
      <c r="BR7" s="5"/>
    </row>
    <row r="8" spans="3:70" ht="24.95" customHeight="1" thickBot="1" x14ac:dyDescent="0.25">
      <c r="C8" s="7"/>
      <c r="D8" s="346"/>
      <c r="E8" s="346"/>
      <c r="F8" s="346"/>
      <c r="G8" s="346"/>
      <c r="H8" s="346"/>
      <c r="I8" s="346"/>
      <c r="L8" s="365"/>
      <c r="M8" s="349" t="s">
        <v>11</v>
      </c>
      <c r="N8" s="350"/>
      <c r="O8" s="350"/>
      <c r="P8" s="351"/>
      <c r="Q8" s="352" t="s">
        <v>12</v>
      </c>
      <c r="R8" s="352"/>
      <c r="S8" s="352"/>
      <c r="T8" s="352"/>
      <c r="U8" s="352"/>
      <c r="V8" s="352"/>
      <c r="W8" s="352"/>
      <c r="X8" s="352"/>
      <c r="Y8" s="352" t="s">
        <v>13</v>
      </c>
      <c r="Z8" s="352"/>
      <c r="AA8" s="352"/>
      <c r="AB8" s="352"/>
      <c r="AC8" s="352"/>
      <c r="AD8" s="352"/>
      <c r="AE8" s="352"/>
      <c r="AF8" s="352"/>
      <c r="AG8" s="352"/>
      <c r="AH8" s="353"/>
      <c r="AM8" s="7"/>
      <c r="AN8" s="354"/>
      <c r="AO8" s="354"/>
      <c r="AP8" s="354"/>
      <c r="AQ8" s="354"/>
      <c r="AR8" s="354"/>
      <c r="AS8" s="354"/>
      <c r="AV8" s="291"/>
      <c r="AW8" s="189"/>
      <c r="AX8" s="189"/>
      <c r="AY8" s="189"/>
      <c r="AZ8" s="189"/>
      <c r="BA8" s="189"/>
      <c r="BB8" s="189"/>
      <c r="BC8" s="189"/>
      <c r="BD8" s="189"/>
      <c r="BE8" s="189"/>
      <c r="BF8" s="189"/>
      <c r="BG8" s="189"/>
      <c r="BH8" s="189"/>
      <c r="BI8" s="189"/>
      <c r="BJ8" s="189"/>
      <c r="BK8" s="189"/>
      <c r="BL8" s="189"/>
      <c r="BM8" s="189"/>
      <c r="BN8" s="189"/>
      <c r="BO8" s="189"/>
      <c r="BP8" s="189"/>
      <c r="BQ8" s="189"/>
      <c r="BR8" s="189"/>
    </row>
    <row r="9" spans="3:70" ht="20.100000000000001" customHeight="1" x14ac:dyDescent="0.2">
      <c r="C9" s="7"/>
      <c r="D9" s="339"/>
      <c r="E9" s="339"/>
      <c r="F9" s="339"/>
      <c r="G9" s="339"/>
      <c r="H9" s="339"/>
      <c r="U9" s="8"/>
      <c r="AM9" s="7"/>
      <c r="AN9" s="346"/>
      <c r="AO9" s="346"/>
      <c r="AP9" s="346"/>
      <c r="AQ9" s="346"/>
      <c r="AR9" s="346"/>
      <c r="AS9" s="346"/>
      <c r="AV9" s="291"/>
      <c r="AW9" s="348"/>
      <c r="AX9" s="348"/>
      <c r="AY9" s="348"/>
      <c r="AZ9" s="348"/>
      <c r="BA9" s="189"/>
      <c r="BB9" s="189"/>
      <c r="BC9" s="189"/>
      <c r="BD9" s="189"/>
      <c r="BE9" s="189"/>
      <c r="BF9" s="189"/>
      <c r="BG9" s="189"/>
      <c r="BH9" s="189"/>
      <c r="BI9" s="288"/>
      <c r="BJ9" s="288"/>
      <c r="BK9" s="288"/>
      <c r="BL9" s="189"/>
      <c r="BM9" s="189"/>
      <c r="BN9" s="189"/>
      <c r="BO9" s="189"/>
      <c r="BP9" s="189"/>
      <c r="BQ9" s="189"/>
      <c r="BR9" s="189"/>
    </row>
    <row r="10" spans="3:70" ht="20.100000000000001" customHeight="1" thickBot="1" x14ac:dyDescent="0.25">
      <c r="C10" s="335" t="s">
        <v>14</v>
      </c>
      <c r="D10" s="335"/>
      <c r="E10" s="335"/>
      <c r="F10" s="335"/>
      <c r="G10" s="335"/>
      <c r="H10" s="335"/>
      <c r="I10" s="335"/>
      <c r="J10" s="335"/>
      <c r="K10" s="335"/>
      <c r="L10" s="335"/>
      <c r="M10" s="335"/>
      <c r="N10" s="335"/>
      <c r="O10" s="335"/>
      <c r="P10" s="335"/>
      <c r="Q10" s="335"/>
      <c r="R10" s="335"/>
      <c r="S10" s="335"/>
      <c r="T10" s="335"/>
      <c r="U10" s="335"/>
      <c r="V10" s="335"/>
      <c r="W10" s="335"/>
      <c r="X10" s="335"/>
      <c r="Y10" s="335"/>
      <c r="Z10" s="335"/>
      <c r="AA10" s="335"/>
      <c r="AB10" s="335"/>
      <c r="AC10" s="335"/>
      <c r="AD10" s="335"/>
      <c r="AE10" s="335"/>
      <c r="AF10" s="335"/>
      <c r="AG10" s="335"/>
      <c r="AH10" s="335"/>
      <c r="AM10" s="7"/>
      <c r="AN10" s="346"/>
      <c r="AO10" s="346"/>
      <c r="AP10" s="346"/>
      <c r="AQ10" s="346"/>
      <c r="AR10" s="346"/>
      <c r="AS10" s="346"/>
      <c r="AV10" s="291"/>
      <c r="AW10" s="291"/>
      <c r="AX10" s="189"/>
      <c r="AY10" s="189"/>
      <c r="AZ10" s="189"/>
      <c r="BA10" s="232"/>
      <c r="BB10" s="232"/>
      <c r="BC10" s="232"/>
      <c r="BD10" s="232"/>
      <c r="BE10" s="232"/>
      <c r="BF10" s="232"/>
      <c r="BG10" s="232"/>
      <c r="BH10" s="232"/>
      <c r="BI10" s="277"/>
      <c r="BJ10" s="277"/>
      <c r="BK10" s="277"/>
      <c r="BL10" s="189"/>
      <c r="BM10" s="189"/>
      <c r="BN10" s="189"/>
      <c r="BO10" s="189"/>
      <c r="BP10" s="189"/>
      <c r="BQ10" s="189"/>
      <c r="BR10" s="189"/>
    </row>
    <row r="11" spans="3:70" ht="30" customHeight="1" thickBot="1" x14ac:dyDescent="0.25">
      <c r="C11" s="343" t="s">
        <v>15</v>
      </c>
      <c r="D11" s="344"/>
      <c r="E11" s="344"/>
      <c r="F11" s="344"/>
      <c r="G11" s="344"/>
      <c r="H11" s="344"/>
      <c r="I11" s="344"/>
      <c r="J11" s="344"/>
      <c r="K11" s="344"/>
      <c r="L11" s="344"/>
      <c r="M11" s="344"/>
      <c r="N11" s="344"/>
      <c r="O11" s="344"/>
      <c r="P11" s="344"/>
      <c r="Q11" s="344"/>
      <c r="R11" s="344"/>
      <c r="S11" s="344"/>
      <c r="T11" s="344"/>
      <c r="U11" s="344"/>
      <c r="V11" s="344"/>
      <c r="W11" s="344"/>
      <c r="X11" s="344"/>
      <c r="Y11" s="344"/>
      <c r="Z11" s="344"/>
      <c r="AA11" s="344"/>
      <c r="AB11" s="344"/>
      <c r="AC11" s="344"/>
      <c r="AD11" s="344"/>
      <c r="AE11" s="344"/>
      <c r="AF11" s="344"/>
      <c r="AG11" s="344"/>
      <c r="AH11" s="345"/>
      <c r="AM11" s="7"/>
      <c r="AN11" s="346"/>
      <c r="AO11" s="346"/>
      <c r="AP11" s="346"/>
      <c r="AQ11" s="346"/>
      <c r="AR11" s="346"/>
      <c r="AS11" s="346"/>
      <c r="AV11" s="291"/>
      <c r="AW11" s="347"/>
      <c r="AX11" s="347"/>
      <c r="AY11" s="347"/>
      <c r="AZ11" s="347"/>
      <c r="BA11" s="189" t="s">
        <v>12</v>
      </c>
      <c r="BB11" s="189"/>
      <c r="BC11" s="189"/>
      <c r="BD11" s="189"/>
      <c r="BE11" s="189"/>
      <c r="BF11" s="189"/>
      <c r="BG11" s="189"/>
      <c r="BH11" s="189"/>
      <c r="BI11" s="189"/>
      <c r="BJ11" s="189"/>
      <c r="BK11" s="189"/>
      <c r="BL11" s="189"/>
      <c r="BM11" s="189"/>
      <c r="BN11" s="189"/>
      <c r="BO11" s="189"/>
      <c r="BP11" s="189"/>
      <c r="BQ11" s="189"/>
      <c r="BR11" s="189"/>
    </row>
    <row r="12" spans="3:70" ht="24.95" customHeight="1" thickBot="1" x14ac:dyDescent="0.25">
      <c r="C12" s="336" t="s">
        <v>16</v>
      </c>
      <c r="D12" s="337"/>
      <c r="E12" s="337"/>
      <c r="F12" s="337"/>
      <c r="G12" s="337"/>
      <c r="H12" s="337"/>
      <c r="I12" s="337"/>
      <c r="J12" s="337"/>
      <c r="K12" s="337"/>
      <c r="L12" s="337"/>
      <c r="M12" s="337"/>
      <c r="N12" s="337"/>
      <c r="O12" s="337"/>
      <c r="P12" s="337"/>
      <c r="Q12" s="337"/>
      <c r="R12" s="337"/>
      <c r="S12" s="337"/>
      <c r="T12" s="337"/>
      <c r="U12" s="337"/>
      <c r="V12" s="337"/>
      <c r="W12" s="337"/>
      <c r="X12" s="337"/>
      <c r="Y12" s="337"/>
      <c r="Z12" s="337"/>
      <c r="AA12" s="337"/>
      <c r="AB12" s="337"/>
      <c r="AC12" s="337"/>
      <c r="AD12" s="337"/>
      <c r="AE12" s="337"/>
      <c r="AF12" s="337"/>
      <c r="AG12" s="337"/>
      <c r="AH12" s="338"/>
      <c r="AM12" s="7"/>
      <c r="AN12" s="339"/>
      <c r="AO12" s="339"/>
      <c r="AP12" s="339"/>
      <c r="AQ12" s="339"/>
      <c r="AR12" s="339"/>
      <c r="BE12" s="8"/>
    </row>
    <row r="13" spans="3:70" ht="20.100000000000001" customHeight="1" x14ac:dyDescent="0.2">
      <c r="C13" s="211" t="s">
        <v>17</v>
      </c>
      <c r="D13" s="212"/>
      <c r="E13" s="212"/>
      <c r="F13" s="212"/>
      <c r="G13" s="212"/>
      <c r="H13" s="212"/>
      <c r="I13" s="212"/>
      <c r="J13" s="212"/>
      <c r="K13" s="212"/>
      <c r="L13" s="212"/>
      <c r="M13" s="212"/>
      <c r="N13" s="212"/>
      <c r="O13" s="212"/>
      <c r="P13" s="212"/>
      <c r="Q13" s="212"/>
      <c r="R13" s="212"/>
      <c r="S13" s="212"/>
      <c r="T13" s="212"/>
      <c r="U13" s="212"/>
      <c r="V13" s="212"/>
      <c r="W13" s="212"/>
      <c r="X13" s="212"/>
      <c r="Y13" s="212"/>
      <c r="Z13" s="212"/>
      <c r="AA13" s="212"/>
      <c r="AB13" s="212"/>
      <c r="AC13" s="212"/>
      <c r="AD13" s="212"/>
      <c r="AE13" s="212"/>
      <c r="AF13" s="212"/>
      <c r="AG13" s="212"/>
      <c r="AH13" s="213"/>
      <c r="AM13" s="335"/>
      <c r="AN13" s="335"/>
      <c r="AO13" s="335"/>
      <c r="AP13" s="335"/>
      <c r="AQ13" s="335"/>
      <c r="AR13" s="335"/>
      <c r="AS13" s="335"/>
      <c r="AT13" s="335"/>
      <c r="AU13" s="335"/>
      <c r="AV13" s="335"/>
      <c r="AW13" s="335"/>
      <c r="AX13" s="335"/>
      <c r="AY13" s="335"/>
      <c r="AZ13" s="335"/>
      <c r="BA13" s="335"/>
      <c r="BB13" s="335"/>
      <c r="BC13" s="335"/>
      <c r="BD13" s="335"/>
      <c r="BE13" s="335"/>
      <c r="BF13" s="335"/>
      <c r="BG13" s="335"/>
      <c r="BH13" s="335"/>
      <c r="BI13" s="335"/>
      <c r="BJ13" s="335"/>
      <c r="BK13" s="335"/>
      <c r="BL13" s="335"/>
      <c r="BM13" s="335"/>
      <c r="BN13" s="335"/>
      <c r="BO13" s="335"/>
      <c r="BP13" s="335"/>
      <c r="BQ13" s="335"/>
      <c r="BR13" s="335"/>
    </row>
    <row r="14" spans="3:70" ht="20.100000000000001" customHeight="1" x14ac:dyDescent="0.2">
      <c r="C14" s="262" t="s">
        <v>18</v>
      </c>
      <c r="D14" s="247"/>
      <c r="E14" s="247"/>
      <c r="F14" s="247"/>
      <c r="G14" s="247"/>
      <c r="H14" s="247"/>
      <c r="I14" s="247"/>
      <c r="J14" s="247"/>
      <c r="K14" s="247"/>
      <c r="L14" s="247"/>
      <c r="M14" s="247"/>
      <c r="N14" s="247"/>
      <c r="O14" s="247"/>
      <c r="P14" s="247"/>
      <c r="Q14" s="247"/>
      <c r="R14" s="340"/>
      <c r="S14" s="341" t="s">
        <v>19</v>
      </c>
      <c r="T14" s="341"/>
      <c r="U14" s="341"/>
      <c r="V14" s="341"/>
      <c r="W14" s="341"/>
      <c r="X14" s="341"/>
      <c r="Y14" s="341"/>
      <c r="Z14" s="341"/>
      <c r="AA14" s="341"/>
      <c r="AB14" s="341"/>
      <c r="AC14" s="341"/>
      <c r="AD14" s="341"/>
      <c r="AE14" s="341"/>
      <c r="AF14" s="341"/>
      <c r="AG14" s="341"/>
      <c r="AH14" s="342"/>
      <c r="AM14" s="172"/>
      <c r="AN14" s="172"/>
      <c r="AO14" s="172"/>
      <c r="AP14" s="172"/>
      <c r="AQ14" s="172"/>
      <c r="AR14" s="172"/>
      <c r="AS14" s="172"/>
      <c r="AT14" s="172"/>
      <c r="AU14" s="172"/>
      <c r="AV14" s="172"/>
      <c r="AW14" s="172"/>
      <c r="AX14" s="172"/>
      <c r="AY14" s="172"/>
      <c r="AZ14" s="172"/>
      <c r="BA14" s="172"/>
      <c r="BB14" s="172"/>
      <c r="BC14" s="172"/>
      <c r="BD14" s="172"/>
      <c r="BE14" s="172"/>
      <c r="BF14" s="172"/>
      <c r="BG14" s="172"/>
      <c r="BH14" s="172"/>
      <c r="BI14" s="172"/>
      <c r="BJ14" s="172"/>
      <c r="BK14" s="172"/>
      <c r="BL14" s="172"/>
      <c r="BM14" s="172"/>
      <c r="BN14" s="172"/>
      <c r="BO14" s="172"/>
      <c r="BP14" s="172"/>
      <c r="BQ14" s="172"/>
      <c r="BR14" s="172"/>
    </row>
    <row r="15" spans="3:70" ht="20.100000000000001" customHeight="1" x14ac:dyDescent="0.2">
      <c r="C15" s="330" t="s">
        <v>20</v>
      </c>
      <c r="D15" s="331"/>
      <c r="E15" s="331"/>
      <c r="F15" s="331"/>
      <c r="G15" s="331"/>
      <c r="H15" s="331"/>
      <c r="I15" s="331"/>
      <c r="J15" s="331"/>
      <c r="K15" s="331"/>
      <c r="L15" s="331"/>
      <c r="M15" s="331"/>
      <c r="N15" s="331"/>
      <c r="O15" s="331"/>
      <c r="P15" s="264" t="s">
        <v>21</v>
      </c>
      <c r="Q15" s="264"/>
      <c r="R15" s="332"/>
      <c r="S15" s="330" t="s">
        <v>20</v>
      </c>
      <c r="T15" s="331"/>
      <c r="U15" s="331"/>
      <c r="V15" s="331"/>
      <c r="W15" s="331"/>
      <c r="X15" s="331"/>
      <c r="Y15" s="331"/>
      <c r="Z15" s="331"/>
      <c r="AA15" s="331"/>
      <c r="AB15" s="331"/>
      <c r="AC15" s="331"/>
      <c r="AD15" s="331"/>
      <c r="AE15" s="331"/>
      <c r="AF15" s="264" t="s">
        <v>21</v>
      </c>
      <c r="AG15" s="264"/>
      <c r="AH15" s="332"/>
      <c r="AM15" s="200"/>
      <c r="AN15" s="200"/>
      <c r="AO15" s="200"/>
      <c r="AP15" s="200"/>
      <c r="AQ15" s="200"/>
      <c r="AR15" s="200"/>
      <c r="AS15" s="200"/>
      <c r="AT15" s="200"/>
      <c r="AU15" s="200"/>
      <c r="AV15" s="200"/>
      <c r="AW15" s="200"/>
      <c r="AX15" s="200"/>
      <c r="AY15" s="200"/>
      <c r="AZ15" s="200"/>
      <c r="BA15" s="200"/>
      <c r="BB15" s="200"/>
      <c r="BC15" s="200"/>
      <c r="BD15" s="200"/>
      <c r="BE15" s="200"/>
      <c r="BF15" s="200"/>
      <c r="BG15" s="200"/>
      <c r="BH15" s="200"/>
      <c r="BI15" s="200"/>
      <c r="BJ15" s="200"/>
      <c r="BK15" s="200"/>
      <c r="BL15" s="200"/>
      <c r="BM15" s="200"/>
      <c r="BN15" s="200"/>
      <c r="BO15" s="200"/>
      <c r="BP15" s="200"/>
      <c r="BQ15" s="200"/>
      <c r="BR15" s="200"/>
    </row>
    <row r="16" spans="3:70" ht="20.100000000000001" customHeight="1" x14ac:dyDescent="0.2">
      <c r="C16" s="334" t="s">
        <v>22</v>
      </c>
      <c r="D16" s="299"/>
      <c r="E16" s="299"/>
      <c r="F16" s="299"/>
      <c r="G16" s="299"/>
      <c r="H16" s="299"/>
      <c r="I16" s="299"/>
      <c r="J16" s="299"/>
      <c r="K16" s="299"/>
      <c r="L16" s="299"/>
      <c r="M16" s="299"/>
      <c r="N16" s="299"/>
      <c r="O16" s="299"/>
      <c r="P16" s="241"/>
      <c r="Q16" s="241"/>
      <c r="R16" s="333"/>
      <c r="S16" s="334" t="s">
        <v>23</v>
      </c>
      <c r="T16" s="299"/>
      <c r="U16" s="299"/>
      <c r="V16" s="299"/>
      <c r="W16" s="299"/>
      <c r="X16" s="299"/>
      <c r="Y16" s="299"/>
      <c r="Z16" s="299"/>
      <c r="AA16" s="299"/>
      <c r="AB16" s="299"/>
      <c r="AC16" s="299"/>
      <c r="AD16" s="299"/>
      <c r="AE16" s="299"/>
      <c r="AF16" s="241"/>
      <c r="AG16" s="241"/>
      <c r="AH16" s="333"/>
      <c r="AM16" s="335"/>
      <c r="AN16" s="335"/>
      <c r="AO16" s="335"/>
      <c r="AP16" s="335"/>
      <c r="AQ16" s="335"/>
      <c r="AR16" s="335"/>
      <c r="AS16" s="335"/>
      <c r="AT16" s="335"/>
      <c r="AU16" s="335"/>
      <c r="AV16" s="335"/>
      <c r="AW16" s="335"/>
      <c r="AX16" s="335"/>
      <c r="AY16" s="335"/>
      <c r="AZ16" s="335"/>
      <c r="BA16" s="335"/>
      <c r="BB16" s="335"/>
      <c r="BC16" s="335"/>
      <c r="BD16" s="335"/>
      <c r="BE16" s="335"/>
      <c r="BF16" s="335"/>
      <c r="BG16" s="335"/>
      <c r="BH16" s="335"/>
      <c r="BI16" s="335"/>
      <c r="BJ16" s="335"/>
      <c r="BK16" s="335"/>
      <c r="BL16" s="335"/>
      <c r="BM16" s="335"/>
      <c r="BN16" s="335"/>
      <c r="BO16" s="335"/>
      <c r="BP16" s="335"/>
      <c r="BQ16" s="335"/>
      <c r="BR16" s="335"/>
    </row>
    <row r="17" spans="3:70" ht="20.100000000000001" customHeight="1" thickBot="1" x14ac:dyDescent="0.25">
      <c r="C17" s="322" t="s">
        <v>24</v>
      </c>
      <c r="D17" s="323"/>
      <c r="E17" s="323"/>
      <c r="F17" s="323"/>
      <c r="G17" s="323"/>
      <c r="H17" s="323"/>
      <c r="I17" s="323"/>
      <c r="J17" s="323"/>
      <c r="K17" s="323"/>
      <c r="L17" s="323"/>
      <c r="M17" s="323"/>
      <c r="N17" s="323"/>
      <c r="O17" s="323"/>
      <c r="P17" s="323"/>
      <c r="Q17" s="323"/>
      <c r="R17" s="324"/>
      <c r="S17" s="322" t="s">
        <v>25</v>
      </c>
      <c r="T17" s="323"/>
      <c r="U17" s="323"/>
      <c r="V17" s="323"/>
      <c r="W17" s="323"/>
      <c r="X17" s="323"/>
      <c r="Y17" s="323"/>
      <c r="Z17" s="323"/>
      <c r="AA17" s="323"/>
      <c r="AB17" s="323"/>
      <c r="AC17" s="323"/>
      <c r="AD17" s="323"/>
      <c r="AE17" s="323"/>
      <c r="AF17" s="323"/>
      <c r="AG17" s="323"/>
      <c r="AH17" s="324"/>
      <c r="AM17" s="172"/>
      <c r="AN17" s="172"/>
      <c r="AO17" s="172"/>
      <c r="AP17" s="172"/>
      <c r="AQ17" s="172"/>
      <c r="AR17" s="172"/>
      <c r="AS17" s="172"/>
      <c r="AT17" s="172"/>
      <c r="AU17" s="172"/>
      <c r="AV17" s="172"/>
      <c r="AW17" s="172"/>
      <c r="AX17" s="172"/>
      <c r="AY17" s="172"/>
      <c r="AZ17" s="172"/>
      <c r="BA17" s="172"/>
      <c r="BB17" s="172"/>
      <c r="BC17" s="325"/>
      <c r="BD17" s="325"/>
      <c r="BE17" s="325"/>
      <c r="BF17" s="325"/>
      <c r="BG17" s="325"/>
      <c r="BH17" s="325"/>
      <c r="BI17" s="325"/>
      <c r="BJ17" s="325"/>
      <c r="BK17" s="325"/>
      <c r="BL17" s="325"/>
      <c r="BM17" s="325"/>
      <c r="BN17" s="325"/>
      <c r="BO17" s="325"/>
      <c r="BP17" s="325"/>
      <c r="BQ17" s="325"/>
      <c r="BR17" s="325"/>
    </row>
    <row r="18" spans="3:70" ht="20.100000000000001" customHeight="1" x14ac:dyDescent="0.2">
      <c r="C18" s="326" t="s">
        <v>26</v>
      </c>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8"/>
      <c r="AC18" s="328"/>
      <c r="AD18" s="328"/>
      <c r="AE18" s="328"/>
      <c r="AF18" s="328"/>
      <c r="AG18" s="327"/>
      <c r="AH18" s="329"/>
      <c r="AM18" s="299"/>
      <c r="AN18" s="299"/>
      <c r="AO18" s="299"/>
      <c r="AP18" s="299"/>
      <c r="AQ18" s="299"/>
      <c r="AR18" s="299"/>
      <c r="AS18" s="299"/>
      <c r="AT18" s="299"/>
      <c r="AU18" s="299"/>
      <c r="AV18" s="299"/>
      <c r="AW18" s="299"/>
      <c r="AX18" s="299"/>
      <c r="AY18" s="299"/>
      <c r="AZ18" s="241"/>
      <c r="BA18" s="241"/>
      <c r="BB18" s="241"/>
      <c r="BC18" s="299"/>
      <c r="BD18" s="299"/>
      <c r="BE18" s="299"/>
      <c r="BF18" s="299"/>
      <c r="BG18" s="299"/>
      <c r="BH18" s="299"/>
      <c r="BI18" s="299"/>
      <c r="BJ18" s="299"/>
      <c r="BK18" s="299"/>
      <c r="BL18" s="299"/>
      <c r="BM18" s="299"/>
      <c r="BN18" s="299"/>
      <c r="BO18" s="299"/>
      <c r="BP18" s="241"/>
      <c r="BQ18" s="241"/>
      <c r="BR18" s="241"/>
    </row>
    <row r="19" spans="3:70" ht="20.100000000000001" customHeight="1" x14ac:dyDescent="0.2">
      <c r="C19" s="9"/>
      <c r="D19" s="10"/>
      <c r="E19" s="10"/>
      <c r="F19" s="10"/>
      <c r="G19" s="10"/>
      <c r="H19" s="11"/>
      <c r="I19" s="307" t="s">
        <v>27</v>
      </c>
      <c r="J19" s="307"/>
      <c r="K19" s="307"/>
      <c r="L19" s="307"/>
      <c r="M19" s="307" t="s">
        <v>28</v>
      </c>
      <c r="N19" s="307"/>
      <c r="O19" s="307"/>
      <c r="P19" s="307"/>
      <c r="Q19" s="308"/>
      <c r="R19" s="198"/>
      <c r="S19" s="198"/>
      <c r="T19" s="198"/>
      <c r="U19" s="198"/>
      <c r="V19" s="309"/>
      <c r="W19" s="310" t="s">
        <v>27</v>
      </c>
      <c r="X19" s="310"/>
      <c r="Y19" s="310"/>
      <c r="Z19" s="310"/>
      <c r="AA19" s="311" t="s">
        <v>28</v>
      </c>
      <c r="AB19" s="311"/>
      <c r="AC19" s="311"/>
      <c r="AD19" s="311"/>
      <c r="AE19" s="312" t="s">
        <v>29</v>
      </c>
      <c r="AF19" s="313"/>
      <c r="AG19" s="316" t="s">
        <v>30</v>
      </c>
      <c r="AH19" s="317"/>
      <c r="AM19" s="299"/>
      <c r="AN19" s="299"/>
      <c r="AO19" s="299"/>
      <c r="AP19" s="299"/>
      <c r="AQ19" s="299"/>
      <c r="AR19" s="299"/>
      <c r="AS19" s="299"/>
      <c r="AT19" s="299"/>
      <c r="AU19" s="299"/>
      <c r="AV19" s="299"/>
      <c r="AW19" s="299"/>
      <c r="AX19" s="299"/>
      <c r="AY19" s="299"/>
      <c r="AZ19" s="241"/>
      <c r="BA19" s="241"/>
      <c r="BB19" s="241"/>
      <c r="BC19" s="299"/>
      <c r="BD19" s="299"/>
      <c r="BE19" s="299"/>
      <c r="BF19" s="299"/>
      <c r="BG19" s="299"/>
      <c r="BH19" s="299"/>
      <c r="BI19" s="299"/>
      <c r="BJ19" s="299"/>
      <c r="BK19" s="299"/>
      <c r="BL19" s="299"/>
      <c r="BM19" s="299"/>
      <c r="BN19" s="299"/>
      <c r="BO19" s="299"/>
      <c r="BP19" s="241"/>
      <c r="BQ19" s="241"/>
      <c r="BR19" s="241"/>
    </row>
    <row r="20" spans="3:70" ht="30" customHeight="1" x14ac:dyDescent="0.2">
      <c r="C20" s="300" t="s">
        <v>31</v>
      </c>
      <c r="D20" s="301"/>
      <c r="E20" s="301"/>
      <c r="F20" s="301"/>
      <c r="G20" s="301"/>
      <c r="H20" s="302"/>
      <c r="I20" s="295" t="s">
        <v>32</v>
      </c>
      <c r="J20" s="296"/>
      <c r="K20" s="296"/>
      <c r="L20" s="296"/>
      <c r="M20" s="295" t="s">
        <v>32</v>
      </c>
      <c r="N20" s="296"/>
      <c r="O20" s="296"/>
      <c r="P20" s="296"/>
      <c r="Q20" s="303" t="s">
        <v>33</v>
      </c>
      <c r="R20" s="304"/>
      <c r="S20" s="304"/>
      <c r="T20" s="304"/>
      <c r="U20" s="304"/>
      <c r="V20" s="305"/>
      <c r="W20" s="297" t="s">
        <v>34</v>
      </c>
      <c r="X20" s="298"/>
      <c r="Y20" s="298"/>
      <c r="Z20" s="298"/>
      <c r="AA20" s="297" t="s">
        <v>34</v>
      </c>
      <c r="AB20" s="298"/>
      <c r="AC20" s="298"/>
      <c r="AD20" s="298"/>
      <c r="AE20" s="312"/>
      <c r="AF20" s="313"/>
      <c r="AG20" s="318"/>
      <c r="AH20" s="319"/>
      <c r="AM20" s="306"/>
      <c r="AN20" s="306"/>
      <c r="AO20" s="306"/>
      <c r="AP20" s="306"/>
      <c r="AQ20" s="306"/>
      <c r="AR20" s="306"/>
      <c r="AS20" s="306"/>
      <c r="AT20" s="306"/>
      <c r="AU20" s="306"/>
      <c r="AV20" s="306"/>
      <c r="AW20" s="306"/>
      <c r="AX20" s="306"/>
      <c r="AY20" s="306"/>
      <c r="AZ20" s="306"/>
      <c r="BA20" s="306"/>
      <c r="BB20" s="306"/>
      <c r="BC20" s="306"/>
      <c r="BD20" s="306"/>
      <c r="BE20" s="306"/>
      <c r="BF20" s="306"/>
      <c r="BG20" s="306"/>
      <c r="BH20" s="306"/>
      <c r="BI20" s="306"/>
      <c r="BJ20" s="306"/>
      <c r="BK20" s="306"/>
      <c r="BL20" s="306"/>
      <c r="BM20" s="306"/>
      <c r="BN20" s="306"/>
      <c r="BO20" s="306"/>
      <c r="BP20" s="306"/>
      <c r="BQ20" s="306"/>
      <c r="BR20" s="306"/>
    </row>
    <row r="21" spans="3:70" ht="30" customHeight="1" thickBot="1" x14ac:dyDescent="0.25">
      <c r="C21" s="12"/>
      <c r="D21" s="292" t="s">
        <v>35</v>
      </c>
      <c r="E21" s="293"/>
      <c r="F21" s="293"/>
      <c r="G21" s="293"/>
      <c r="H21" s="294"/>
      <c r="I21" s="295" t="s">
        <v>32</v>
      </c>
      <c r="J21" s="296"/>
      <c r="K21" s="296"/>
      <c r="L21" s="296"/>
      <c r="M21" s="295" t="s">
        <v>32</v>
      </c>
      <c r="N21" s="296"/>
      <c r="O21" s="296"/>
      <c r="P21" s="296"/>
      <c r="Q21" s="13"/>
      <c r="R21" s="292" t="s">
        <v>36</v>
      </c>
      <c r="S21" s="293"/>
      <c r="T21" s="293"/>
      <c r="U21" s="293"/>
      <c r="V21" s="294"/>
      <c r="W21" s="297" t="s">
        <v>34</v>
      </c>
      <c r="X21" s="298"/>
      <c r="Y21" s="298"/>
      <c r="Z21" s="298"/>
      <c r="AA21" s="297" t="s">
        <v>34</v>
      </c>
      <c r="AB21" s="298"/>
      <c r="AC21" s="298"/>
      <c r="AD21" s="298"/>
      <c r="AE21" s="314"/>
      <c r="AF21" s="315"/>
      <c r="AG21" s="320"/>
      <c r="AH21" s="321"/>
      <c r="AM21" s="284"/>
      <c r="AN21" s="284"/>
      <c r="AO21" s="284"/>
      <c r="AP21" s="284"/>
      <c r="AQ21" s="284"/>
      <c r="AR21" s="284"/>
      <c r="AS21" s="284"/>
      <c r="AT21" s="284"/>
      <c r="AU21" s="284"/>
      <c r="AV21" s="284"/>
      <c r="AW21" s="284"/>
      <c r="AX21" s="284"/>
      <c r="AY21" s="284"/>
      <c r="AZ21" s="284"/>
      <c r="BA21" s="284"/>
      <c r="BB21" s="284"/>
      <c r="BC21" s="284"/>
      <c r="BD21" s="284"/>
      <c r="BE21" s="284"/>
      <c r="BF21" s="284"/>
      <c r="BG21" s="284"/>
      <c r="BH21" s="284"/>
      <c r="BI21" s="284"/>
      <c r="BJ21" s="284"/>
      <c r="BK21" s="284"/>
      <c r="BL21" s="284"/>
      <c r="BM21" s="284"/>
      <c r="BN21" s="284"/>
      <c r="BO21" s="284"/>
      <c r="BP21" s="284"/>
      <c r="BQ21" s="284"/>
      <c r="BR21" s="284"/>
    </row>
    <row r="22" spans="3:70" ht="24.95" customHeight="1" thickBot="1" x14ac:dyDescent="0.25">
      <c r="C22" s="285" t="s">
        <v>37</v>
      </c>
      <c r="D22" s="286"/>
      <c r="E22" s="286"/>
      <c r="F22" s="286"/>
      <c r="G22" s="286"/>
      <c r="H22" s="286"/>
      <c r="I22" s="286"/>
      <c r="J22" s="286"/>
      <c r="K22" s="286"/>
      <c r="L22" s="286"/>
      <c r="M22" s="286"/>
      <c r="N22" s="286"/>
      <c r="O22" s="286"/>
      <c r="P22" s="286"/>
      <c r="Q22" s="286"/>
      <c r="R22" s="286"/>
      <c r="S22" s="286"/>
      <c r="T22" s="286"/>
      <c r="U22" s="286"/>
      <c r="V22" s="286"/>
      <c r="W22" s="286"/>
      <c r="X22" s="286"/>
      <c r="Y22" s="286"/>
      <c r="Z22" s="286"/>
      <c r="AA22" s="286"/>
      <c r="AB22" s="286"/>
      <c r="AC22" s="286"/>
      <c r="AD22" s="286"/>
      <c r="AE22" s="286"/>
      <c r="AF22" s="286"/>
      <c r="AG22" s="286"/>
      <c r="AH22" s="287"/>
      <c r="AM22" s="14"/>
      <c r="AN22" s="14"/>
      <c r="AO22" s="14"/>
      <c r="AP22" s="14"/>
      <c r="AQ22" s="14"/>
      <c r="AR22" s="14"/>
      <c r="AS22" s="288"/>
      <c r="AT22" s="288"/>
      <c r="AU22" s="288"/>
      <c r="AV22" s="288"/>
      <c r="AW22" s="288"/>
      <c r="AX22" s="288"/>
      <c r="AY22" s="288"/>
      <c r="AZ22" s="288"/>
      <c r="BA22" s="189"/>
      <c r="BB22" s="189"/>
      <c r="BC22" s="189"/>
      <c r="BD22" s="189"/>
      <c r="BE22" s="189"/>
      <c r="BF22" s="189"/>
      <c r="BG22" s="289"/>
      <c r="BH22" s="289"/>
      <c r="BI22" s="289"/>
      <c r="BJ22" s="289"/>
      <c r="BK22" s="290"/>
      <c r="BL22" s="290"/>
      <c r="BM22" s="290"/>
      <c r="BN22" s="290"/>
      <c r="BO22" s="291"/>
      <c r="BP22" s="291"/>
      <c r="BQ22" s="232"/>
      <c r="BR22" s="232"/>
    </row>
    <row r="23" spans="3:70" ht="20.100000000000001" customHeight="1" x14ac:dyDescent="0.2">
      <c r="C23" s="194" t="s">
        <v>38</v>
      </c>
      <c r="D23" s="195"/>
      <c r="E23" s="195"/>
      <c r="F23" s="195"/>
      <c r="G23" s="195"/>
      <c r="H23" s="195"/>
      <c r="I23" s="195"/>
      <c r="J23" s="195"/>
      <c r="K23" s="195"/>
      <c r="L23" s="195"/>
      <c r="M23" s="195"/>
      <c r="N23" s="195"/>
      <c r="O23" s="195"/>
      <c r="P23" s="195"/>
      <c r="Q23" s="195"/>
      <c r="R23" s="195"/>
      <c r="S23" s="195"/>
      <c r="T23" s="195"/>
      <c r="U23" s="195"/>
      <c r="V23" s="195"/>
      <c r="W23" s="195"/>
      <c r="X23" s="196"/>
      <c r="Y23" s="279" t="s">
        <v>39</v>
      </c>
      <c r="Z23" s="280"/>
      <c r="AA23" s="280"/>
      <c r="AB23" s="280"/>
      <c r="AC23" s="280"/>
      <c r="AD23" s="280"/>
      <c r="AE23" s="280"/>
      <c r="AF23" s="280"/>
      <c r="AG23" s="280"/>
      <c r="AH23" s="281"/>
      <c r="AM23" s="236"/>
      <c r="AN23" s="236"/>
      <c r="AO23" s="236"/>
      <c r="AP23" s="236"/>
      <c r="AQ23" s="236"/>
      <c r="AR23" s="236"/>
      <c r="AS23" s="278"/>
      <c r="AT23" s="278"/>
      <c r="AU23" s="278"/>
      <c r="AV23" s="278"/>
      <c r="AW23" s="278"/>
      <c r="AX23" s="278"/>
      <c r="AY23" s="278"/>
      <c r="AZ23" s="278"/>
      <c r="BA23" s="283"/>
      <c r="BB23" s="283"/>
      <c r="BC23" s="283"/>
      <c r="BD23" s="283"/>
      <c r="BE23" s="283"/>
      <c r="BF23" s="283"/>
      <c r="BG23" s="253"/>
      <c r="BH23" s="253"/>
      <c r="BI23" s="253"/>
      <c r="BJ23" s="253"/>
      <c r="BK23" s="253"/>
      <c r="BL23" s="253"/>
      <c r="BM23" s="253"/>
      <c r="BN23" s="253"/>
      <c r="BO23" s="291"/>
      <c r="BP23" s="291"/>
      <c r="BQ23" s="232"/>
      <c r="BR23" s="232"/>
    </row>
    <row r="24" spans="3:70" ht="20.100000000000001" customHeight="1" x14ac:dyDescent="0.2">
      <c r="C24" s="263" t="s">
        <v>40</v>
      </c>
      <c r="D24" s="264"/>
      <c r="E24" s="265"/>
      <c r="F24" s="268" t="s">
        <v>41</v>
      </c>
      <c r="G24" s="264"/>
      <c r="H24" s="269"/>
      <c r="I24" s="270"/>
      <c r="J24" s="271" t="s">
        <v>19</v>
      </c>
      <c r="K24" s="272"/>
      <c r="L24" s="272"/>
      <c r="M24" s="273"/>
      <c r="N24" s="263" t="s">
        <v>42</v>
      </c>
      <c r="O24" s="264"/>
      <c r="P24" s="265"/>
      <c r="Q24" s="276" t="s">
        <v>41</v>
      </c>
      <c r="R24" s="269"/>
      <c r="S24" s="269"/>
      <c r="T24" s="270"/>
      <c r="U24" s="271" t="s">
        <v>19</v>
      </c>
      <c r="V24" s="272"/>
      <c r="W24" s="272"/>
      <c r="X24" s="273"/>
      <c r="Y24" s="204"/>
      <c r="Z24" s="159"/>
      <c r="AA24" s="159"/>
      <c r="AB24" s="159"/>
      <c r="AC24" s="159"/>
      <c r="AD24" s="159"/>
      <c r="AE24" s="159"/>
      <c r="AF24" s="159"/>
      <c r="AG24" s="159"/>
      <c r="AH24" s="282"/>
      <c r="AN24" s="277"/>
      <c r="AO24" s="277"/>
      <c r="AP24" s="277"/>
      <c r="AQ24" s="277"/>
      <c r="AR24" s="277"/>
      <c r="AS24" s="278"/>
      <c r="AT24" s="278"/>
      <c r="AU24" s="278"/>
      <c r="AV24" s="278"/>
      <c r="AW24" s="278"/>
      <c r="AX24" s="278"/>
      <c r="AY24" s="278"/>
      <c r="AZ24" s="278"/>
      <c r="BB24" s="277"/>
      <c r="BC24" s="277"/>
      <c r="BD24" s="277"/>
      <c r="BE24" s="277"/>
      <c r="BF24" s="277"/>
      <c r="BG24" s="253"/>
      <c r="BH24" s="253"/>
      <c r="BI24" s="253"/>
      <c r="BJ24" s="253"/>
      <c r="BK24" s="253"/>
      <c r="BL24" s="253"/>
      <c r="BM24" s="253"/>
      <c r="BN24" s="253"/>
      <c r="BO24" s="291"/>
      <c r="BP24" s="291"/>
      <c r="BQ24" s="232"/>
      <c r="BR24" s="232"/>
    </row>
    <row r="25" spans="3:70" ht="20.100000000000001" customHeight="1" x14ac:dyDescent="0.2">
      <c r="C25" s="266"/>
      <c r="D25" s="241"/>
      <c r="E25" s="241"/>
      <c r="F25" s="254" t="s">
        <v>43</v>
      </c>
      <c r="G25" s="255"/>
      <c r="H25" s="254" t="s">
        <v>44</v>
      </c>
      <c r="I25" s="255"/>
      <c r="J25" s="254" t="s">
        <v>43</v>
      </c>
      <c r="K25" s="255"/>
      <c r="L25" s="254" t="s">
        <v>44</v>
      </c>
      <c r="M25" s="255"/>
      <c r="N25" s="266"/>
      <c r="O25" s="241"/>
      <c r="P25" s="274"/>
      <c r="Q25" s="258" t="s">
        <v>45</v>
      </c>
      <c r="R25" s="259"/>
      <c r="S25" s="254" t="s">
        <v>44</v>
      </c>
      <c r="T25" s="255"/>
      <c r="U25" s="258" t="s">
        <v>46</v>
      </c>
      <c r="V25" s="259"/>
      <c r="W25" s="254" t="s">
        <v>44</v>
      </c>
      <c r="X25" s="255"/>
      <c r="Y25" s="262" t="s">
        <v>47</v>
      </c>
      <c r="Z25" s="247"/>
      <c r="AA25" s="247"/>
      <c r="AB25" s="248"/>
      <c r="AC25" s="246" t="s">
        <v>48</v>
      </c>
      <c r="AD25" s="247"/>
      <c r="AE25" s="248"/>
      <c r="AF25" s="249" t="s">
        <v>49</v>
      </c>
      <c r="AG25" s="250"/>
      <c r="AH25" s="251"/>
      <c r="AM25" s="252"/>
      <c r="AN25" s="252"/>
      <c r="AO25" s="252"/>
      <c r="AP25" s="252"/>
      <c r="AQ25" s="252"/>
      <c r="AR25" s="252"/>
      <c r="AS25" s="252"/>
      <c r="AT25" s="252"/>
      <c r="AU25" s="252"/>
      <c r="AV25" s="252"/>
      <c r="AW25" s="252"/>
      <c r="AX25" s="252"/>
      <c r="AY25" s="252"/>
      <c r="AZ25" s="252"/>
      <c r="BA25" s="252"/>
      <c r="BB25" s="252"/>
      <c r="BC25" s="252"/>
      <c r="BD25" s="252"/>
      <c r="BE25" s="252"/>
      <c r="BF25" s="252"/>
      <c r="BG25" s="252"/>
      <c r="BH25" s="252"/>
      <c r="BI25" s="252"/>
      <c r="BJ25" s="252"/>
      <c r="BK25" s="252"/>
      <c r="BL25" s="252"/>
      <c r="BM25" s="252"/>
      <c r="BN25" s="252"/>
      <c r="BO25" s="252"/>
      <c r="BP25" s="252"/>
      <c r="BQ25" s="252"/>
      <c r="BR25" s="252"/>
    </row>
    <row r="26" spans="3:70" ht="20.100000000000001" customHeight="1" x14ac:dyDescent="0.2">
      <c r="C26" s="267"/>
      <c r="D26" s="261"/>
      <c r="E26" s="261"/>
      <c r="F26" s="256"/>
      <c r="G26" s="257"/>
      <c r="H26" s="256"/>
      <c r="I26" s="257"/>
      <c r="J26" s="256"/>
      <c r="K26" s="257"/>
      <c r="L26" s="256"/>
      <c r="M26" s="257"/>
      <c r="N26" s="267"/>
      <c r="O26" s="261"/>
      <c r="P26" s="275"/>
      <c r="Q26" s="260"/>
      <c r="R26" s="261"/>
      <c r="S26" s="256"/>
      <c r="T26" s="257"/>
      <c r="U26" s="260"/>
      <c r="V26" s="261"/>
      <c r="W26" s="256"/>
      <c r="X26" s="257"/>
      <c r="Y26" s="15"/>
      <c r="Z26" s="16"/>
      <c r="AA26" s="16"/>
      <c r="AB26" s="16"/>
      <c r="AC26" s="242" t="s">
        <v>32</v>
      </c>
      <c r="AD26" s="243"/>
      <c r="AE26" s="244"/>
      <c r="AF26" s="242" t="s">
        <v>32</v>
      </c>
      <c r="AG26" s="243"/>
      <c r="AH26" s="245"/>
      <c r="AM26" s="200"/>
      <c r="AN26" s="200"/>
      <c r="AO26" s="200"/>
      <c r="AP26" s="200"/>
      <c r="AQ26" s="200"/>
      <c r="AR26" s="200"/>
      <c r="AS26" s="200"/>
      <c r="AT26" s="200"/>
      <c r="AU26" s="200"/>
      <c r="AV26" s="200"/>
      <c r="AW26" s="200"/>
      <c r="AX26" s="200"/>
      <c r="AY26" s="200"/>
      <c r="AZ26" s="200"/>
      <c r="BA26" s="200"/>
      <c r="BB26" s="200"/>
      <c r="BC26" s="200"/>
      <c r="BD26" s="200"/>
      <c r="BE26" s="200"/>
      <c r="BF26" s="200"/>
      <c r="BG26" s="200"/>
      <c r="BH26" s="200"/>
      <c r="BI26" s="172"/>
      <c r="BJ26" s="172"/>
      <c r="BK26" s="172"/>
      <c r="BL26" s="172"/>
      <c r="BM26" s="172"/>
      <c r="BN26" s="172"/>
      <c r="BO26" s="172"/>
      <c r="BP26" s="172"/>
      <c r="BQ26" s="172"/>
      <c r="BR26" s="172"/>
    </row>
    <row r="27" spans="3:70" ht="20.100000000000001" customHeight="1" x14ac:dyDescent="0.2">
      <c r="C27" s="17"/>
      <c r="D27" s="18"/>
      <c r="E27" s="18"/>
      <c r="F27" s="19"/>
      <c r="G27" s="20"/>
      <c r="H27" s="18"/>
      <c r="I27" s="18"/>
      <c r="J27" s="21"/>
      <c r="K27" s="20"/>
      <c r="L27" s="18"/>
      <c r="M27" s="22"/>
      <c r="N27" s="17"/>
      <c r="O27" s="18"/>
      <c r="P27" s="18"/>
      <c r="Q27" s="21"/>
      <c r="R27" s="23"/>
      <c r="S27" s="18"/>
      <c r="T27" s="18"/>
      <c r="U27" s="21"/>
      <c r="V27" s="23"/>
      <c r="W27" s="18"/>
      <c r="X27" s="22"/>
      <c r="Y27" s="15"/>
      <c r="Z27" s="16"/>
      <c r="AA27" s="16"/>
      <c r="AB27" s="16"/>
      <c r="AC27" s="242" t="s">
        <v>32</v>
      </c>
      <c r="AD27" s="243"/>
      <c r="AE27" s="244"/>
      <c r="AF27" s="242" t="s">
        <v>32</v>
      </c>
      <c r="AG27" s="243"/>
      <c r="AH27" s="245"/>
      <c r="AM27" s="241"/>
      <c r="AN27" s="241"/>
      <c r="AO27" s="241"/>
      <c r="AP27" s="241"/>
      <c r="AQ27" s="241"/>
      <c r="AR27" s="241"/>
      <c r="AS27" s="241"/>
      <c r="AT27" s="241"/>
      <c r="AU27" s="241"/>
      <c r="AV27" s="241"/>
      <c r="AW27" s="241"/>
      <c r="AX27" s="241"/>
      <c r="AY27" s="241"/>
      <c r="AZ27" s="241"/>
      <c r="BA27" s="241"/>
      <c r="BB27" s="241"/>
      <c r="BC27" s="241"/>
      <c r="BD27" s="241"/>
      <c r="BE27" s="241"/>
      <c r="BF27" s="241"/>
      <c r="BG27" s="241"/>
      <c r="BH27" s="241"/>
      <c r="BI27" s="172"/>
      <c r="BJ27" s="172"/>
      <c r="BK27" s="172"/>
      <c r="BL27" s="172"/>
      <c r="BM27" s="172"/>
      <c r="BN27" s="172"/>
      <c r="BO27" s="172"/>
      <c r="BP27" s="172"/>
      <c r="BQ27" s="172"/>
      <c r="BR27" s="172"/>
    </row>
    <row r="28" spans="3:70" ht="20.100000000000001" customHeight="1" x14ac:dyDescent="0.2">
      <c r="C28" s="24"/>
      <c r="D28" s="25"/>
      <c r="E28" s="25"/>
      <c r="F28" s="26"/>
      <c r="G28" s="27"/>
      <c r="H28" s="25"/>
      <c r="I28" s="25"/>
      <c r="J28" s="26"/>
      <c r="K28" s="27"/>
      <c r="L28" s="25"/>
      <c r="M28" s="28"/>
      <c r="N28" s="24"/>
      <c r="O28" s="25"/>
      <c r="P28" s="25"/>
      <c r="Q28" s="26"/>
      <c r="R28" s="27"/>
      <c r="S28" s="25"/>
      <c r="T28" s="25"/>
      <c r="U28" s="26"/>
      <c r="V28" s="27"/>
      <c r="W28" s="25"/>
      <c r="X28" s="28"/>
      <c r="Y28" s="15"/>
      <c r="Z28" s="16"/>
      <c r="AA28" s="16"/>
      <c r="AB28" s="16"/>
      <c r="AC28" s="242" t="s">
        <v>32</v>
      </c>
      <c r="AD28" s="243"/>
      <c r="AE28" s="244"/>
      <c r="AF28" s="242" t="s">
        <v>32</v>
      </c>
      <c r="AG28" s="243"/>
      <c r="AH28" s="245"/>
      <c r="AM28" s="241"/>
      <c r="AN28" s="241"/>
      <c r="AO28" s="241"/>
      <c r="AP28" s="241"/>
      <c r="AQ28" s="241"/>
      <c r="AR28" s="241"/>
      <c r="AS28" s="241"/>
      <c r="AT28" s="241"/>
      <c r="AU28" s="241"/>
      <c r="AV28" s="241"/>
      <c r="AW28" s="241"/>
      <c r="AX28" s="241"/>
      <c r="AY28" s="241"/>
      <c r="AZ28" s="241"/>
      <c r="BA28" s="241"/>
      <c r="BB28" s="241"/>
      <c r="BC28" s="241"/>
      <c r="BD28" s="241"/>
      <c r="BE28" s="241"/>
      <c r="BF28" s="241"/>
      <c r="BG28" s="241"/>
      <c r="BH28" s="241"/>
      <c r="BI28" s="172"/>
      <c r="BJ28" s="172"/>
      <c r="BK28" s="172"/>
      <c r="BL28" s="172"/>
      <c r="BM28" s="172"/>
      <c r="BN28" s="172"/>
      <c r="BO28" s="172"/>
      <c r="BP28" s="236"/>
      <c r="BQ28" s="236"/>
      <c r="BR28" s="236"/>
    </row>
    <row r="29" spans="3:70" ht="20.100000000000001" customHeight="1" thickBot="1" x14ac:dyDescent="0.25">
      <c r="C29" s="29"/>
      <c r="D29" s="30"/>
      <c r="E29" s="30"/>
      <c r="F29" s="31"/>
      <c r="G29" s="32"/>
      <c r="H29" s="30"/>
      <c r="I29" s="30"/>
      <c r="J29" s="31"/>
      <c r="K29" s="32"/>
      <c r="L29" s="30"/>
      <c r="M29" s="33"/>
      <c r="N29" s="29"/>
      <c r="O29" s="30"/>
      <c r="P29" s="30"/>
      <c r="Q29" s="31"/>
      <c r="R29" s="32"/>
      <c r="S29" s="30"/>
      <c r="T29" s="30"/>
      <c r="U29" s="31"/>
      <c r="V29" s="32"/>
      <c r="W29" s="30"/>
      <c r="X29" s="33"/>
      <c r="Y29" s="34"/>
      <c r="Z29" s="35"/>
      <c r="AA29" s="35"/>
      <c r="AB29" s="35"/>
      <c r="AC29" s="237" t="s">
        <v>32</v>
      </c>
      <c r="AD29" s="238"/>
      <c r="AE29" s="239"/>
      <c r="AF29" s="237" t="s">
        <v>32</v>
      </c>
      <c r="AG29" s="238"/>
      <c r="AH29" s="240"/>
      <c r="AM29" s="241"/>
      <c r="AN29" s="241"/>
      <c r="AO29" s="241"/>
      <c r="AP29" s="241"/>
      <c r="AQ29" s="241"/>
      <c r="AR29" s="241"/>
      <c r="AS29" s="241"/>
      <c r="AT29" s="241"/>
      <c r="AU29" s="241"/>
      <c r="AV29" s="241"/>
      <c r="AW29" s="241"/>
      <c r="AX29" s="241"/>
      <c r="AY29" s="241"/>
      <c r="AZ29" s="241"/>
      <c r="BA29" s="241"/>
      <c r="BB29" s="241"/>
      <c r="BC29" s="241"/>
      <c r="BD29" s="241"/>
      <c r="BE29" s="241"/>
      <c r="BF29" s="241"/>
      <c r="BG29" s="241"/>
      <c r="BH29" s="241"/>
      <c r="BI29" s="7"/>
      <c r="BJ29" s="7"/>
      <c r="BK29" s="7"/>
      <c r="BL29" s="7"/>
      <c r="BM29" s="232"/>
      <c r="BN29" s="232"/>
      <c r="BO29" s="232"/>
      <c r="BP29" s="232"/>
      <c r="BQ29" s="232"/>
      <c r="BR29" s="232"/>
    </row>
    <row r="30" spans="3:70" ht="11.25" customHeight="1" x14ac:dyDescent="0.2">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7"/>
      <c r="AD30" s="37"/>
      <c r="AE30" s="37"/>
      <c r="AF30" s="37"/>
      <c r="AG30" s="37"/>
      <c r="AH30" s="3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232"/>
      <c r="BN30" s="232"/>
      <c r="BO30" s="232"/>
      <c r="BP30" s="232"/>
      <c r="BQ30" s="232"/>
      <c r="BR30" s="232"/>
    </row>
    <row r="31" spans="3:70" ht="9" customHeight="1" thickBot="1" x14ac:dyDescent="0.25">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8"/>
      <c r="AD31" s="38"/>
      <c r="AE31" s="38"/>
      <c r="AF31" s="38"/>
      <c r="AG31" s="38"/>
      <c r="AH31" s="38"/>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232"/>
      <c r="BN31" s="232"/>
      <c r="BO31" s="232"/>
      <c r="BP31" s="232"/>
      <c r="BQ31" s="232"/>
      <c r="BR31" s="232"/>
    </row>
    <row r="32" spans="3:70" ht="20.100000000000001" customHeight="1" thickBot="1" x14ac:dyDescent="0.25">
      <c r="C32" s="233" t="s">
        <v>50</v>
      </c>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5"/>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232"/>
      <c r="BN32" s="232"/>
      <c r="BO32" s="232"/>
      <c r="BP32" s="232"/>
      <c r="BQ32" s="232"/>
      <c r="BR32" s="232"/>
    </row>
    <row r="33" spans="3:34" ht="20.100000000000001" customHeight="1" x14ac:dyDescent="0.2">
      <c r="C33" s="211" t="s">
        <v>51</v>
      </c>
      <c r="D33" s="212"/>
      <c r="E33" s="212"/>
      <c r="F33" s="212"/>
      <c r="G33" s="212"/>
      <c r="H33" s="212"/>
      <c r="I33" s="212"/>
      <c r="J33" s="212"/>
      <c r="K33" s="212"/>
      <c r="L33" s="212"/>
      <c r="M33" s="212"/>
      <c r="N33" s="212"/>
      <c r="O33" s="212"/>
      <c r="P33" s="212"/>
      <c r="Q33" s="212"/>
      <c r="R33" s="213"/>
      <c r="S33" s="211" t="s">
        <v>52</v>
      </c>
      <c r="T33" s="212"/>
      <c r="U33" s="212"/>
      <c r="V33" s="212"/>
      <c r="W33" s="212"/>
      <c r="X33" s="212"/>
      <c r="Y33" s="212"/>
      <c r="Z33" s="212"/>
      <c r="AA33" s="212"/>
      <c r="AB33" s="212"/>
      <c r="AC33" s="212"/>
      <c r="AD33" s="212"/>
      <c r="AE33" s="212"/>
      <c r="AF33" s="212"/>
      <c r="AG33" s="212"/>
      <c r="AH33" s="213"/>
    </row>
    <row r="34" spans="3:34" ht="20.100000000000001" customHeight="1" x14ac:dyDescent="0.2">
      <c r="C34" s="201" t="s">
        <v>53</v>
      </c>
      <c r="D34" s="169"/>
      <c r="E34" s="223"/>
      <c r="F34" s="168" t="s">
        <v>54</v>
      </c>
      <c r="G34" s="169"/>
      <c r="H34" s="169"/>
      <c r="I34" s="223"/>
      <c r="J34" s="226" t="s">
        <v>55</v>
      </c>
      <c r="K34" s="168" t="s">
        <v>56</v>
      </c>
      <c r="L34" s="169"/>
      <c r="M34" s="169"/>
      <c r="N34" s="223"/>
      <c r="O34" s="168" t="s">
        <v>57</v>
      </c>
      <c r="P34" s="169"/>
      <c r="Q34" s="169"/>
      <c r="R34" s="229"/>
      <c r="S34" s="201" t="s">
        <v>58</v>
      </c>
      <c r="T34" s="169"/>
      <c r="U34" s="169"/>
      <c r="V34" s="170"/>
      <c r="W34" s="176" t="s">
        <v>54</v>
      </c>
      <c r="X34" s="169"/>
      <c r="Y34" s="169"/>
      <c r="Z34" s="223"/>
      <c r="AA34" s="215" t="s">
        <v>59</v>
      </c>
      <c r="AB34" s="216"/>
      <c r="AC34" s="216"/>
      <c r="AD34" s="216"/>
      <c r="AE34" s="216"/>
      <c r="AF34" s="216"/>
      <c r="AG34" s="216"/>
      <c r="AH34" s="217"/>
    </row>
    <row r="35" spans="3:34" ht="15.75" customHeight="1" x14ac:dyDescent="0.2">
      <c r="C35" s="202"/>
      <c r="D35" s="172"/>
      <c r="E35" s="224"/>
      <c r="F35" s="214" t="s">
        <v>60</v>
      </c>
      <c r="G35" s="214"/>
      <c r="H35" s="214" t="s">
        <v>61</v>
      </c>
      <c r="I35" s="214"/>
      <c r="J35" s="227"/>
      <c r="K35" s="171"/>
      <c r="L35" s="172"/>
      <c r="M35" s="172"/>
      <c r="N35" s="224"/>
      <c r="O35" s="171"/>
      <c r="P35" s="172"/>
      <c r="Q35" s="172"/>
      <c r="R35" s="230"/>
      <c r="S35" s="202"/>
      <c r="T35" s="172"/>
      <c r="U35" s="172"/>
      <c r="V35" s="172"/>
      <c r="W35" s="214" t="s">
        <v>60</v>
      </c>
      <c r="X35" s="214"/>
      <c r="Y35" s="214" t="s">
        <v>61</v>
      </c>
      <c r="Z35" s="214"/>
      <c r="AA35" s="215" t="s">
        <v>62</v>
      </c>
      <c r="AB35" s="216"/>
      <c r="AC35" s="216"/>
      <c r="AD35" s="216"/>
      <c r="AE35" s="215" t="s">
        <v>63</v>
      </c>
      <c r="AF35" s="216"/>
      <c r="AG35" s="216"/>
      <c r="AH35" s="217"/>
    </row>
    <row r="36" spans="3:34" ht="15" customHeight="1" x14ac:dyDescent="0.2">
      <c r="C36" s="204"/>
      <c r="D36" s="159"/>
      <c r="E36" s="225"/>
      <c r="F36" s="214"/>
      <c r="G36" s="214"/>
      <c r="H36" s="214"/>
      <c r="I36" s="214"/>
      <c r="J36" s="228"/>
      <c r="K36" s="149"/>
      <c r="L36" s="174"/>
      <c r="M36" s="174"/>
      <c r="N36" s="150"/>
      <c r="O36" s="149"/>
      <c r="P36" s="174"/>
      <c r="Q36" s="174"/>
      <c r="R36" s="231"/>
      <c r="S36" s="204"/>
      <c r="T36" s="159"/>
      <c r="U36" s="159"/>
      <c r="V36" s="159"/>
      <c r="W36" s="214"/>
      <c r="X36" s="214"/>
      <c r="Y36" s="214"/>
      <c r="Z36" s="214"/>
      <c r="AA36" s="218" t="s">
        <v>64</v>
      </c>
      <c r="AB36" s="219"/>
      <c r="AC36" s="220" t="s">
        <v>65</v>
      </c>
      <c r="AD36" s="221"/>
      <c r="AE36" s="218" t="s">
        <v>64</v>
      </c>
      <c r="AF36" s="219"/>
      <c r="AG36" s="220" t="s">
        <v>66</v>
      </c>
      <c r="AH36" s="222"/>
    </row>
    <row r="37" spans="3:34" ht="20.100000000000001" customHeight="1" x14ac:dyDescent="0.2">
      <c r="C37" s="201" t="s">
        <v>67</v>
      </c>
      <c r="D37" s="169"/>
      <c r="E37" s="170"/>
      <c r="F37" s="39"/>
      <c r="G37" s="40"/>
      <c r="H37" s="39"/>
      <c r="I37" s="40"/>
      <c r="J37" s="41"/>
      <c r="K37" s="42"/>
      <c r="L37" s="43"/>
      <c r="M37" s="43"/>
      <c r="N37" s="44"/>
      <c r="O37" s="42"/>
      <c r="P37" s="43"/>
      <c r="Q37" s="43"/>
      <c r="R37" s="45"/>
      <c r="S37" s="46"/>
      <c r="T37" s="47"/>
      <c r="U37" s="47"/>
      <c r="V37" s="48"/>
      <c r="W37" s="49"/>
      <c r="X37" s="48"/>
      <c r="Y37" s="49"/>
      <c r="Z37" s="48"/>
      <c r="AA37" s="42"/>
      <c r="AB37" s="50"/>
      <c r="AC37" s="43"/>
      <c r="AD37" s="44"/>
      <c r="AE37" s="42"/>
      <c r="AF37" s="50"/>
      <c r="AG37" s="43"/>
      <c r="AH37" s="45"/>
    </row>
    <row r="38" spans="3:34" ht="20.100000000000001" customHeight="1" x14ac:dyDescent="0.2">
      <c r="C38" s="202"/>
      <c r="D38" s="172"/>
      <c r="E38" s="173"/>
      <c r="F38" s="51"/>
      <c r="G38" s="52"/>
      <c r="H38" s="51"/>
      <c r="I38" s="52"/>
      <c r="J38" s="41"/>
      <c r="K38" s="42"/>
      <c r="L38" s="43"/>
      <c r="M38" s="43"/>
      <c r="N38" s="44"/>
      <c r="O38" s="42"/>
      <c r="P38" s="43"/>
      <c r="Q38" s="43"/>
      <c r="R38" s="45"/>
      <c r="S38" s="46"/>
      <c r="T38" s="47"/>
      <c r="U38" s="47"/>
      <c r="V38" s="48"/>
      <c r="W38" s="49"/>
      <c r="X38" s="48"/>
      <c r="Y38" s="49"/>
      <c r="Z38" s="48"/>
      <c r="AA38" s="42"/>
      <c r="AB38" s="50"/>
      <c r="AC38" s="43"/>
      <c r="AD38" s="44"/>
      <c r="AE38" s="42"/>
      <c r="AF38" s="50"/>
      <c r="AG38" s="43"/>
      <c r="AH38" s="45"/>
    </row>
    <row r="39" spans="3:34" ht="20.100000000000001" customHeight="1" x14ac:dyDescent="0.2">
      <c r="C39" s="203" t="s">
        <v>68</v>
      </c>
      <c r="D39" s="156"/>
      <c r="E39" s="157"/>
      <c r="F39" s="51"/>
      <c r="G39" s="52"/>
      <c r="H39" s="51"/>
      <c r="I39" s="52"/>
      <c r="J39" s="41"/>
      <c r="K39" s="42"/>
      <c r="L39" s="43"/>
      <c r="M39" s="43"/>
      <c r="N39" s="44"/>
      <c r="O39" s="42"/>
      <c r="P39" s="43"/>
      <c r="Q39" s="43"/>
      <c r="R39" s="45"/>
      <c r="S39" s="46"/>
      <c r="T39" s="47"/>
      <c r="U39" s="47"/>
      <c r="V39" s="48"/>
      <c r="W39" s="49"/>
      <c r="X39" s="48"/>
      <c r="Y39" s="49"/>
      <c r="Z39" s="48"/>
      <c r="AA39" s="42"/>
      <c r="AB39" s="50"/>
      <c r="AC39" s="43"/>
      <c r="AD39" s="44"/>
      <c r="AE39" s="42"/>
      <c r="AF39" s="50"/>
      <c r="AG39" s="43"/>
      <c r="AH39" s="45"/>
    </row>
    <row r="40" spans="3:34" ht="20.100000000000001" customHeight="1" x14ac:dyDescent="0.2">
      <c r="C40" s="204"/>
      <c r="D40" s="159"/>
      <c r="E40" s="160"/>
      <c r="F40" s="53"/>
      <c r="G40" s="54"/>
      <c r="H40" s="53"/>
      <c r="I40" s="54"/>
      <c r="J40" s="55"/>
      <c r="K40" s="42"/>
      <c r="L40" s="43"/>
      <c r="M40" s="43"/>
      <c r="N40" s="44"/>
      <c r="O40" s="42"/>
      <c r="P40" s="43"/>
      <c r="Q40" s="43"/>
      <c r="R40" s="45"/>
      <c r="S40" s="46"/>
      <c r="T40" s="47"/>
      <c r="U40" s="47"/>
      <c r="V40" s="48"/>
      <c r="W40" s="49"/>
      <c r="X40" s="48"/>
      <c r="Y40" s="49"/>
      <c r="Z40" s="48"/>
      <c r="AA40" s="42"/>
      <c r="AB40" s="50"/>
      <c r="AC40" s="43"/>
      <c r="AD40" s="44"/>
      <c r="AE40" s="42"/>
      <c r="AF40" s="50"/>
      <c r="AG40" s="43"/>
      <c r="AH40" s="45"/>
    </row>
    <row r="41" spans="3:34" ht="20.100000000000001" customHeight="1" x14ac:dyDescent="0.2">
      <c r="C41" s="201" t="s">
        <v>69</v>
      </c>
      <c r="D41" s="169"/>
      <c r="E41" s="169"/>
      <c r="F41" s="53"/>
      <c r="G41" s="54"/>
      <c r="H41" s="53"/>
      <c r="I41" s="56"/>
      <c r="J41" s="57"/>
      <c r="K41" s="58"/>
      <c r="L41" s="58"/>
      <c r="M41" s="58"/>
      <c r="N41" s="59"/>
      <c r="O41" s="60"/>
      <c r="P41" s="58"/>
      <c r="Q41" s="58"/>
      <c r="R41" s="61"/>
      <c r="S41" s="46"/>
      <c r="T41" s="47"/>
      <c r="U41" s="47"/>
      <c r="V41" s="48"/>
      <c r="W41" s="49"/>
      <c r="X41" s="48"/>
      <c r="Y41" s="49"/>
      <c r="Z41" s="48"/>
      <c r="AA41" s="42"/>
      <c r="AB41" s="50"/>
      <c r="AC41" s="43"/>
      <c r="AD41" s="44"/>
      <c r="AE41" s="42"/>
      <c r="AF41" s="50"/>
      <c r="AG41" s="43"/>
      <c r="AH41" s="45"/>
    </row>
    <row r="42" spans="3:34" ht="20.100000000000001" customHeight="1" x14ac:dyDescent="0.2">
      <c r="C42" s="202"/>
      <c r="D42" s="172"/>
      <c r="E42" s="172"/>
      <c r="F42" s="53"/>
      <c r="G42" s="54"/>
      <c r="H42" s="53"/>
      <c r="I42" s="54"/>
      <c r="J42" s="55"/>
      <c r="K42" s="62"/>
      <c r="L42" s="16"/>
      <c r="M42" s="16"/>
      <c r="N42" s="20"/>
      <c r="O42" s="16"/>
      <c r="P42" s="16"/>
      <c r="Q42" s="16"/>
      <c r="R42" s="63"/>
      <c r="S42" s="46"/>
      <c r="T42" s="47"/>
      <c r="U42" s="47"/>
      <c r="V42" s="48"/>
      <c r="W42" s="49"/>
      <c r="X42" s="48"/>
      <c r="Y42" s="49"/>
      <c r="Z42" s="48"/>
      <c r="AA42" s="42"/>
      <c r="AB42" s="50"/>
      <c r="AC42" s="43"/>
      <c r="AD42" s="44"/>
      <c r="AE42" s="42"/>
      <c r="AF42" s="50"/>
      <c r="AG42" s="43"/>
      <c r="AH42" s="45"/>
    </row>
    <row r="43" spans="3:34" ht="20.100000000000001" customHeight="1" thickBot="1" x14ac:dyDescent="0.25">
      <c r="C43" s="205" t="s">
        <v>70</v>
      </c>
      <c r="D43" s="206"/>
      <c r="E43" s="206"/>
      <c r="F43" s="206"/>
      <c r="G43" s="206"/>
      <c r="H43" s="206"/>
      <c r="I43" s="206"/>
      <c r="J43" s="207"/>
      <c r="K43" s="64"/>
      <c r="L43" s="65"/>
      <c r="M43" s="65"/>
      <c r="N43" s="66"/>
      <c r="O43" s="64"/>
      <c r="P43" s="65"/>
      <c r="Q43" s="65"/>
      <c r="R43" s="67"/>
      <c r="S43" s="208" t="s">
        <v>71</v>
      </c>
      <c r="T43" s="209"/>
      <c r="U43" s="209"/>
      <c r="V43" s="209"/>
      <c r="W43" s="209"/>
      <c r="X43" s="209"/>
      <c r="Y43" s="209"/>
      <c r="Z43" s="210"/>
      <c r="AA43" s="68"/>
      <c r="AB43" s="69"/>
      <c r="AC43" s="70"/>
      <c r="AD43" s="71"/>
      <c r="AE43" s="68"/>
      <c r="AF43" s="69"/>
      <c r="AG43" s="70"/>
      <c r="AH43" s="72"/>
    </row>
    <row r="44" spans="3:34" ht="20.100000000000001" customHeight="1" x14ac:dyDescent="0.2">
      <c r="C44" s="211" t="s">
        <v>72</v>
      </c>
      <c r="D44" s="212"/>
      <c r="E44" s="212"/>
      <c r="F44" s="212"/>
      <c r="G44" s="212"/>
      <c r="H44" s="212"/>
      <c r="I44" s="212"/>
      <c r="J44" s="212"/>
      <c r="K44" s="212"/>
      <c r="L44" s="212"/>
      <c r="M44" s="212"/>
      <c r="N44" s="212"/>
      <c r="O44" s="212"/>
      <c r="P44" s="212"/>
      <c r="Q44" s="212"/>
      <c r="R44" s="213"/>
      <c r="S44" s="194" t="s">
        <v>73</v>
      </c>
      <c r="T44" s="195"/>
      <c r="U44" s="195"/>
      <c r="V44" s="195"/>
      <c r="W44" s="195"/>
      <c r="X44" s="195"/>
      <c r="Y44" s="195"/>
      <c r="Z44" s="195"/>
      <c r="AA44" s="195"/>
      <c r="AB44" s="195"/>
      <c r="AC44" s="195"/>
      <c r="AD44" s="195"/>
      <c r="AE44" s="195"/>
      <c r="AF44" s="195"/>
      <c r="AG44" s="195"/>
      <c r="AH44" s="196"/>
    </row>
    <row r="45" spans="3:34" ht="20.100000000000001" customHeight="1" x14ac:dyDescent="0.2">
      <c r="C45" s="188"/>
      <c r="D45" s="189"/>
      <c r="E45" s="189"/>
      <c r="F45" s="189"/>
      <c r="G45" s="189"/>
      <c r="H45" s="189"/>
      <c r="I45" s="189"/>
      <c r="J45" s="189"/>
      <c r="K45" s="189"/>
      <c r="L45" s="189"/>
      <c r="M45" s="189"/>
      <c r="N45" s="189"/>
      <c r="O45" s="189"/>
      <c r="P45" s="189"/>
      <c r="Q45" s="189"/>
      <c r="R45" s="190"/>
      <c r="S45" s="188"/>
      <c r="T45" s="189"/>
      <c r="U45" s="189"/>
      <c r="V45" s="189"/>
      <c r="W45" s="189"/>
      <c r="X45" s="189"/>
      <c r="Y45" s="189"/>
      <c r="Z45" s="189"/>
      <c r="AA45" s="189"/>
      <c r="AB45" s="189"/>
      <c r="AC45" s="189"/>
      <c r="AD45" s="189"/>
      <c r="AE45" s="189"/>
      <c r="AF45" s="189"/>
      <c r="AG45" s="189"/>
      <c r="AH45" s="190"/>
    </row>
    <row r="46" spans="3:34" ht="20.100000000000001" customHeight="1" x14ac:dyDescent="0.2">
      <c r="C46" s="188"/>
      <c r="D46" s="189"/>
      <c r="E46" s="189"/>
      <c r="F46" s="189"/>
      <c r="G46" s="189"/>
      <c r="H46" s="189"/>
      <c r="I46" s="189"/>
      <c r="J46" s="189"/>
      <c r="K46" s="189"/>
      <c r="L46" s="189"/>
      <c r="M46" s="189"/>
      <c r="N46" s="189"/>
      <c r="O46" s="189"/>
      <c r="P46" s="189"/>
      <c r="Q46" s="189"/>
      <c r="R46" s="190"/>
      <c r="S46" s="188"/>
      <c r="T46" s="189"/>
      <c r="U46" s="189"/>
      <c r="V46" s="189"/>
      <c r="W46" s="189"/>
      <c r="X46" s="189"/>
      <c r="Y46" s="189"/>
      <c r="Z46" s="189"/>
      <c r="AA46" s="189"/>
      <c r="AB46" s="189"/>
      <c r="AC46" s="189"/>
      <c r="AD46" s="189"/>
      <c r="AE46" s="189"/>
      <c r="AF46" s="189"/>
      <c r="AG46" s="189"/>
      <c r="AH46" s="190"/>
    </row>
    <row r="47" spans="3:34" ht="20.100000000000001" customHeight="1" x14ac:dyDescent="0.2">
      <c r="C47" s="188"/>
      <c r="D47" s="189"/>
      <c r="E47" s="189"/>
      <c r="F47" s="189"/>
      <c r="G47" s="189"/>
      <c r="H47" s="189"/>
      <c r="I47" s="189"/>
      <c r="J47" s="189"/>
      <c r="K47" s="189"/>
      <c r="L47" s="189"/>
      <c r="M47" s="189"/>
      <c r="N47" s="189"/>
      <c r="O47" s="189"/>
      <c r="P47" s="189"/>
      <c r="Q47" s="189"/>
      <c r="R47" s="190"/>
      <c r="S47" s="188"/>
      <c r="T47" s="189"/>
      <c r="U47" s="189"/>
      <c r="V47" s="189"/>
      <c r="W47" s="189"/>
      <c r="X47" s="189"/>
      <c r="Y47" s="189"/>
      <c r="Z47" s="189"/>
      <c r="AA47" s="189"/>
      <c r="AB47" s="189"/>
      <c r="AC47" s="189"/>
      <c r="AD47" s="189"/>
      <c r="AE47" s="189"/>
      <c r="AF47" s="189"/>
      <c r="AG47" s="189"/>
      <c r="AH47" s="190"/>
    </row>
    <row r="48" spans="3:34" ht="20.100000000000001" customHeight="1" thickBot="1" x14ac:dyDescent="0.25">
      <c r="C48" s="191"/>
      <c r="D48" s="192"/>
      <c r="E48" s="192"/>
      <c r="F48" s="192"/>
      <c r="G48" s="192"/>
      <c r="H48" s="192"/>
      <c r="I48" s="192"/>
      <c r="J48" s="192"/>
      <c r="K48" s="192"/>
      <c r="L48" s="192"/>
      <c r="M48" s="192"/>
      <c r="N48" s="192"/>
      <c r="O48" s="192"/>
      <c r="P48" s="192"/>
      <c r="Q48" s="192"/>
      <c r="R48" s="193"/>
      <c r="S48" s="191"/>
      <c r="T48" s="192"/>
      <c r="U48" s="192"/>
      <c r="V48" s="192"/>
      <c r="W48" s="192"/>
      <c r="X48" s="192"/>
      <c r="Y48" s="192"/>
      <c r="Z48" s="192"/>
      <c r="AA48" s="192"/>
      <c r="AB48" s="192"/>
      <c r="AC48" s="192"/>
      <c r="AD48" s="192"/>
      <c r="AE48" s="192"/>
      <c r="AF48" s="192"/>
      <c r="AG48" s="192"/>
      <c r="AH48" s="193"/>
    </row>
    <row r="49" spans="3:34" ht="20.100000000000001" customHeight="1" x14ac:dyDescent="0.2">
      <c r="C49" s="194" t="s">
        <v>74</v>
      </c>
      <c r="D49" s="195"/>
      <c r="E49" s="195"/>
      <c r="F49" s="195"/>
      <c r="G49" s="195"/>
      <c r="H49" s="195"/>
      <c r="I49" s="195"/>
      <c r="J49" s="195"/>
      <c r="K49" s="195"/>
      <c r="L49" s="195"/>
      <c r="M49" s="195"/>
      <c r="N49" s="195"/>
      <c r="O49" s="195"/>
      <c r="P49" s="195"/>
      <c r="Q49" s="195"/>
      <c r="R49" s="196"/>
      <c r="S49" s="194" t="s">
        <v>75</v>
      </c>
      <c r="T49" s="195"/>
      <c r="U49" s="195"/>
      <c r="V49" s="195"/>
      <c r="W49" s="195"/>
      <c r="X49" s="195"/>
      <c r="Y49" s="195"/>
      <c r="Z49" s="195"/>
      <c r="AA49" s="195"/>
      <c r="AB49" s="195"/>
      <c r="AC49" s="195"/>
      <c r="AD49" s="195"/>
      <c r="AE49" s="195"/>
      <c r="AF49" s="195"/>
      <c r="AG49" s="195"/>
      <c r="AH49" s="196"/>
    </row>
    <row r="50" spans="3:34" ht="20.100000000000001" customHeight="1" x14ac:dyDescent="0.2">
      <c r="C50" s="73"/>
      <c r="D50" s="74"/>
      <c r="E50" s="74"/>
      <c r="F50" s="74"/>
      <c r="G50" s="74"/>
      <c r="H50" s="74"/>
      <c r="I50" s="74"/>
      <c r="J50" s="74"/>
      <c r="K50" s="74"/>
      <c r="L50" s="74"/>
      <c r="M50" s="74"/>
      <c r="N50" s="74"/>
      <c r="O50" s="74"/>
      <c r="P50" s="74"/>
      <c r="Q50" s="74"/>
      <c r="R50" s="75"/>
      <c r="S50" s="197"/>
      <c r="T50" s="198"/>
      <c r="U50" s="198"/>
      <c r="V50" s="198"/>
      <c r="W50" s="198"/>
      <c r="X50" s="198"/>
      <c r="Y50" s="198"/>
      <c r="Z50" s="198"/>
      <c r="AA50" s="198"/>
      <c r="AB50" s="198"/>
      <c r="AC50" s="198"/>
      <c r="AD50" s="198"/>
      <c r="AE50" s="198"/>
      <c r="AF50" s="198"/>
      <c r="AG50" s="198"/>
      <c r="AH50" s="199"/>
    </row>
    <row r="51" spans="3:34" ht="20.100000000000001" customHeight="1" x14ac:dyDescent="0.2">
      <c r="C51" s="76"/>
      <c r="D51" s="77"/>
      <c r="E51" s="77"/>
      <c r="F51" s="77"/>
      <c r="G51" s="77"/>
      <c r="H51" s="77"/>
      <c r="I51" s="77"/>
      <c r="J51" s="77"/>
      <c r="K51" s="77"/>
      <c r="L51" s="77"/>
      <c r="M51" s="77"/>
      <c r="N51" s="77"/>
      <c r="O51" s="77"/>
      <c r="P51" s="77"/>
      <c r="Q51" s="77"/>
      <c r="R51" s="78"/>
      <c r="S51" s="188"/>
      <c r="T51" s="189"/>
      <c r="U51" s="189"/>
      <c r="V51" s="189"/>
      <c r="W51" s="189"/>
      <c r="X51" s="189"/>
      <c r="Y51" s="189"/>
      <c r="Z51" s="189"/>
      <c r="AA51" s="189"/>
      <c r="AB51" s="189"/>
      <c r="AC51" s="189"/>
      <c r="AD51" s="189"/>
      <c r="AE51" s="189"/>
      <c r="AF51" s="189"/>
      <c r="AG51" s="189"/>
      <c r="AH51" s="190"/>
    </row>
    <row r="52" spans="3:34" ht="20.100000000000001" customHeight="1" x14ac:dyDescent="0.2">
      <c r="C52" s="76"/>
      <c r="D52" s="77"/>
      <c r="E52" s="77"/>
      <c r="F52" s="77"/>
      <c r="G52" s="77"/>
      <c r="H52" s="77"/>
      <c r="I52" s="77"/>
      <c r="J52" s="77"/>
      <c r="K52" s="77"/>
      <c r="L52" s="77"/>
      <c r="M52" s="77"/>
      <c r="N52" s="77"/>
      <c r="O52" s="77"/>
      <c r="P52" s="77"/>
      <c r="Q52" s="77"/>
      <c r="R52" s="78"/>
      <c r="S52" s="188"/>
      <c r="T52" s="189"/>
      <c r="U52" s="189"/>
      <c r="V52" s="189"/>
      <c r="W52" s="189"/>
      <c r="X52" s="189"/>
      <c r="Y52" s="189"/>
      <c r="Z52" s="189"/>
      <c r="AA52" s="189"/>
      <c r="AB52" s="189"/>
      <c r="AC52" s="189"/>
      <c r="AD52" s="189"/>
      <c r="AE52" s="189"/>
      <c r="AF52" s="189"/>
      <c r="AG52" s="189"/>
      <c r="AH52" s="190"/>
    </row>
    <row r="53" spans="3:34" ht="20.100000000000001" customHeight="1" thickBot="1" x14ac:dyDescent="0.25">
      <c r="C53" s="79"/>
      <c r="D53" s="80"/>
      <c r="E53" s="80"/>
      <c r="F53" s="80"/>
      <c r="G53" s="80"/>
      <c r="H53" s="80"/>
      <c r="I53" s="80"/>
      <c r="J53" s="80"/>
      <c r="K53" s="80"/>
      <c r="L53" s="80"/>
      <c r="M53" s="80"/>
      <c r="N53" s="80"/>
      <c r="O53" s="80"/>
      <c r="P53" s="80"/>
      <c r="Q53" s="80"/>
      <c r="R53" s="81"/>
      <c r="S53" s="191"/>
      <c r="T53" s="192"/>
      <c r="U53" s="192"/>
      <c r="V53" s="192"/>
      <c r="W53" s="192"/>
      <c r="X53" s="192"/>
      <c r="Y53" s="192"/>
      <c r="Z53" s="192"/>
      <c r="AA53" s="192"/>
      <c r="AB53" s="192"/>
      <c r="AC53" s="192"/>
      <c r="AD53" s="192"/>
      <c r="AE53" s="192"/>
      <c r="AF53" s="192"/>
      <c r="AG53" s="192"/>
      <c r="AH53" s="193"/>
    </row>
    <row r="54" spans="3:34" ht="8.25" customHeight="1" x14ac:dyDescent="0.2">
      <c r="C54" s="77"/>
      <c r="D54" s="77"/>
      <c r="E54" s="77"/>
      <c r="F54" s="77"/>
      <c r="G54" s="77"/>
      <c r="H54" s="77"/>
      <c r="I54" s="77"/>
      <c r="J54" s="77"/>
      <c r="K54" s="77"/>
      <c r="L54" s="77"/>
      <c r="M54" s="77"/>
      <c r="N54" s="77"/>
      <c r="O54" s="77"/>
      <c r="P54" s="77"/>
      <c r="Q54" s="77"/>
      <c r="R54" s="77"/>
      <c r="S54" s="82"/>
      <c r="T54" s="82"/>
      <c r="U54" s="82"/>
      <c r="V54" s="82"/>
      <c r="W54" s="82"/>
      <c r="X54" s="82"/>
      <c r="Y54" s="82"/>
      <c r="Z54" s="82"/>
      <c r="AA54" s="82"/>
      <c r="AB54" s="82"/>
      <c r="AC54" s="82"/>
      <c r="AD54" s="82"/>
      <c r="AE54" s="82"/>
      <c r="AF54" s="82"/>
      <c r="AG54" s="82"/>
      <c r="AH54" s="82"/>
    </row>
    <row r="55" spans="3:34" ht="20.100000000000001" customHeight="1" x14ac:dyDescent="0.2">
      <c r="C55" s="200" t="s">
        <v>76</v>
      </c>
      <c r="D55" s="200"/>
      <c r="E55" s="200"/>
      <c r="F55" s="200"/>
      <c r="G55" s="200"/>
      <c r="H55" s="200"/>
      <c r="I55" s="200"/>
      <c r="J55" s="200"/>
      <c r="K55" s="200"/>
      <c r="L55" s="200"/>
      <c r="M55" s="200"/>
      <c r="N55" s="200"/>
      <c r="O55" s="200"/>
      <c r="P55" s="200"/>
      <c r="Q55" s="200"/>
      <c r="R55" s="200"/>
      <c r="S55" s="200"/>
      <c r="T55" s="200"/>
      <c r="U55" s="200"/>
      <c r="V55" s="200"/>
      <c r="W55" s="200"/>
      <c r="X55" s="200"/>
      <c r="Y55" s="200"/>
      <c r="Z55" s="200"/>
      <c r="AA55" s="200"/>
      <c r="AB55" s="200"/>
      <c r="AC55" s="200"/>
      <c r="AD55" s="200"/>
      <c r="AE55" s="200"/>
      <c r="AF55" s="200"/>
      <c r="AG55" s="200"/>
      <c r="AH55" s="200"/>
    </row>
    <row r="56" spans="3:34" ht="20.100000000000001" customHeight="1" x14ac:dyDescent="0.2">
      <c r="C56" s="162" t="s">
        <v>77</v>
      </c>
      <c r="D56" s="163"/>
      <c r="E56" s="163"/>
      <c r="F56" s="163"/>
      <c r="G56" s="163"/>
      <c r="H56" s="163"/>
      <c r="I56" s="163"/>
      <c r="J56" s="163"/>
      <c r="K56" s="163"/>
      <c r="L56" s="163"/>
      <c r="M56" s="163"/>
      <c r="N56" s="163"/>
      <c r="O56" s="163"/>
      <c r="P56" s="163"/>
      <c r="Q56" s="163"/>
      <c r="R56" s="163"/>
      <c r="S56" s="163"/>
      <c r="T56" s="164"/>
      <c r="U56" s="165" t="s">
        <v>78</v>
      </c>
      <c r="V56" s="166"/>
      <c r="W56" s="166"/>
      <c r="X56" s="166"/>
      <c r="Y56" s="166"/>
      <c r="Z56" s="166"/>
      <c r="AA56" s="166"/>
      <c r="AB56" s="166"/>
      <c r="AC56" s="166"/>
      <c r="AD56" s="166"/>
      <c r="AE56" s="166"/>
      <c r="AF56" s="166"/>
      <c r="AG56" s="166"/>
      <c r="AH56" s="167"/>
    </row>
    <row r="57" spans="3:34" ht="20.100000000000001" customHeight="1" x14ac:dyDescent="0.2">
      <c r="C57" s="168" t="s">
        <v>79</v>
      </c>
      <c r="D57" s="169"/>
      <c r="E57" s="169"/>
      <c r="F57" s="170"/>
      <c r="G57" s="176" t="s">
        <v>80</v>
      </c>
      <c r="H57" s="176" t="s">
        <v>81</v>
      </c>
      <c r="I57" s="178" t="s">
        <v>82</v>
      </c>
      <c r="J57" s="179"/>
      <c r="K57" s="176" t="s">
        <v>48</v>
      </c>
      <c r="L57" s="169"/>
      <c r="M57" s="169"/>
      <c r="N57" s="169"/>
      <c r="O57" s="170"/>
      <c r="P57" s="184" t="s">
        <v>83</v>
      </c>
      <c r="Q57" s="185"/>
      <c r="R57" s="185"/>
      <c r="S57" s="185"/>
      <c r="T57" s="186"/>
      <c r="U57" s="149" t="s">
        <v>84</v>
      </c>
      <c r="V57" s="174"/>
      <c r="W57" s="174"/>
      <c r="X57" s="175"/>
      <c r="Y57" s="187" t="s">
        <v>85</v>
      </c>
      <c r="Z57" s="150"/>
      <c r="AA57" s="149" t="s">
        <v>86</v>
      </c>
      <c r="AB57" s="150"/>
      <c r="AC57" s="83"/>
      <c r="AD57" s="84" t="s">
        <v>87</v>
      </c>
      <c r="AE57" s="149" t="s">
        <v>88</v>
      </c>
      <c r="AF57" s="150"/>
      <c r="AG57" s="83"/>
      <c r="AH57" s="84" t="s">
        <v>87</v>
      </c>
    </row>
    <row r="58" spans="3:34" ht="20.100000000000001" customHeight="1" x14ac:dyDescent="0.2">
      <c r="C58" s="171"/>
      <c r="D58" s="172"/>
      <c r="E58" s="172"/>
      <c r="F58" s="173"/>
      <c r="G58" s="177"/>
      <c r="H58" s="177"/>
      <c r="I58" s="180"/>
      <c r="J58" s="181"/>
      <c r="K58" s="151" t="s">
        <v>89</v>
      </c>
      <c r="L58" s="151"/>
      <c r="M58" s="152" t="s">
        <v>90</v>
      </c>
      <c r="N58" s="153" t="s">
        <v>91</v>
      </c>
      <c r="O58" s="154"/>
      <c r="P58" s="151" t="s">
        <v>89</v>
      </c>
      <c r="Q58" s="151"/>
      <c r="R58" s="152" t="s">
        <v>90</v>
      </c>
      <c r="S58" s="153" t="s">
        <v>91</v>
      </c>
      <c r="T58" s="154"/>
      <c r="U58" s="155" t="s">
        <v>92</v>
      </c>
      <c r="V58" s="156"/>
      <c r="W58" s="156"/>
      <c r="X58" s="157"/>
      <c r="Y58" s="161" t="s">
        <v>85</v>
      </c>
      <c r="Z58" s="140"/>
      <c r="AA58" s="139" t="s">
        <v>86</v>
      </c>
      <c r="AB58" s="140"/>
      <c r="AC58" s="85"/>
      <c r="AD58" s="86" t="s">
        <v>87</v>
      </c>
      <c r="AE58" s="139" t="s">
        <v>88</v>
      </c>
      <c r="AF58" s="140"/>
      <c r="AG58" s="85"/>
      <c r="AH58" s="86" t="s">
        <v>87</v>
      </c>
    </row>
    <row r="59" spans="3:34" ht="20.100000000000001" customHeight="1" x14ac:dyDescent="0.2">
      <c r="C59" s="149"/>
      <c r="D59" s="174"/>
      <c r="E59" s="174"/>
      <c r="F59" s="175"/>
      <c r="G59" s="177"/>
      <c r="H59" s="177"/>
      <c r="I59" s="182"/>
      <c r="J59" s="183"/>
      <c r="K59" s="151"/>
      <c r="L59" s="151"/>
      <c r="M59" s="152"/>
      <c r="N59" s="154"/>
      <c r="O59" s="154"/>
      <c r="P59" s="151"/>
      <c r="Q59" s="151"/>
      <c r="R59" s="152"/>
      <c r="S59" s="154"/>
      <c r="T59" s="154"/>
      <c r="U59" s="158"/>
      <c r="V59" s="159"/>
      <c r="W59" s="159"/>
      <c r="X59" s="160"/>
      <c r="Y59" s="141" t="s">
        <v>93</v>
      </c>
      <c r="Z59" s="142"/>
      <c r="AA59" s="143" t="s">
        <v>86</v>
      </c>
      <c r="AB59" s="142"/>
      <c r="AC59" s="85"/>
      <c r="AD59" s="86" t="s">
        <v>87</v>
      </c>
      <c r="AE59" s="143" t="s">
        <v>88</v>
      </c>
      <c r="AF59" s="142"/>
      <c r="AG59" s="85"/>
      <c r="AH59" s="86" t="s">
        <v>87</v>
      </c>
    </row>
    <row r="60" spans="3:34" ht="20.100000000000001" customHeight="1" x14ac:dyDescent="0.2">
      <c r="C60" s="144"/>
      <c r="D60" s="145"/>
      <c r="E60" s="145"/>
      <c r="F60" s="146"/>
      <c r="G60" s="87"/>
      <c r="H60" s="87"/>
      <c r="I60" s="147" t="s">
        <v>94</v>
      </c>
      <c r="J60" s="148"/>
      <c r="K60" s="19"/>
      <c r="L60" s="88"/>
      <c r="M60" s="19"/>
      <c r="N60" s="19"/>
      <c r="O60" s="88"/>
      <c r="P60" s="19"/>
      <c r="Q60" s="88"/>
      <c r="R60" s="19"/>
      <c r="S60" s="19"/>
      <c r="T60" s="89"/>
      <c r="U60" s="90"/>
    </row>
    <row r="61" spans="3:34" ht="20.100000000000001" customHeight="1" x14ac:dyDescent="0.2">
      <c r="C61" s="91"/>
      <c r="D61" s="25"/>
      <c r="E61" s="25"/>
      <c r="F61" s="25"/>
      <c r="G61" s="92"/>
      <c r="H61" s="92"/>
      <c r="I61" s="25"/>
      <c r="J61" s="25"/>
      <c r="K61" s="26"/>
      <c r="L61" s="25"/>
      <c r="M61" s="26"/>
      <c r="N61" s="26"/>
      <c r="O61" s="25"/>
      <c r="P61" s="26"/>
      <c r="Q61" s="25"/>
      <c r="R61" s="26"/>
      <c r="S61" s="26"/>
      <c r="T61" s="27"/>
      <c r="U61" s="7"/>
    </row>
    <row r="62" spans="3:34" ht="20.100000000000001" customHeight="1" x14ac:dyDescent="0.2">
      <c r="C62" s="42"/>
      <c r="D62" s="43"/>
      <c r="E62" s="43"/>
      <c r="F62" s="43"/>
      <c r="G62" s="87"/>
      <c r="H62" s="87"/>
      <c r="I62" s="43"/>
      <c r="J62" s="43"/>
      <c r="K62" s="93"/>
      <c r="L62" s="43"/>
      <c r="M62" s="93"/>
      <c r="N62" s="93"/>
      <c r="O62" s="43"/>
      <c r="P62" s="93"/>
      <c r="Q62" s="43"/>
      <c r="R62" s="93"/>
      <c r="S62" s="93"/>
      <c r="T62" s="44"/>
      <c r="U62" s="7"/>
    </row>
    <row r="63" spans="3:34" ht="20.100000000000001" customHeight="1" x14ac:dyDescent="0.2">
      <c r="C63" s="94"/>
      <c r="D63" s="18"/>
      <c r="E63" s="18"/>
      <c r="F63" s="18"/>
      <c r="G63" s="87"/>
      <c r="H63" s="87"/>
      <c r="I63" s="18"/>
      <c r="J63" s="18"/>
      <c r="K63" s="21"/>
      <c r="L63" s="18"/>
      <c r="M63" s="21"/>
      <c r="N63" s="21"/>
      <c r="O63" s="18"/>
      <c r="P63" s="21"/>
      <c r="Q63" s="18"/>
      <c r="R63" s="21"/>
      <c r="S63" s="21"/>
      <c r="T63" s="23"/>
      <c r="U63" s="7"/>
    </row>
    <row r="64" spans="3:34" ht="12.75" customHeight="1" x14ac:dyDescent="0.2">
      <c r="C64" s="7"/>
      <c r="D64" s="7"/>
      <c r="E64" s="7"/>
      <c r="F64" s="7"/>
      <c r="G64" s="7"/>
      <c r="H64" s="7"/>
      <c r="I64" s="7"/>
      <c r="J64" s="7"/>
      <c r="K64" s="7"/>
      <c r="L64" s="7"/>
      <c r="M64" s="7"/>
      <c r="N64" s="7"/>
      <c r="O64" s="7"/>
      <c r="P64" s="7"/>
      <c r="Q64" s="7"/>
      <c r="R64" s="7"/>
      <c r="S64" s="7"/>
      <c r="T64" s="7"/>
      <c r="U64" s="7"/>
    </row>
    <row r="65" spans="3:69" ht="7.5" customHeight="1" x14ac:dyDescent="0.2">
      <c r="C65" s="7"/>
      <c r="D65" s="7"/>
      <c r="E65" s="7"/>
      <c r="F65" s="7"/>
      <c r="G65" s="7"/>
      <c r="H65" s="7"/>
      <c r="I65" s="7"/>
      <c r="J65" s="7"/>
      <c r="K65" s="7"/>
      <c r="L65" s="7"/>
      <c r="M65" s="7"/>
      <c r="N65" s="7"/>
      <c r="O65" s="7"/>
      <c r="P65" s="7"/>
      <c r="Q65" s="7"/>
      <c r="R65" s="7"/>
      <c r="S65" s="7"/>
      <c r="T65" s="7"/>
      <c r="U65" s="7"/>
    </row>
    <row r="66" spans="3:69" ht="20.100000000000001" customHeight="1" thickBot="1" x14ac:dyDescent="0.25">
      <c r="C66" s="8" t="s">
        <v>95</v>
      </c>
      <c r="D66" s="8"/>
      <c r="E66" s="8"/>
      <c r="F66" s="8"/>
      <c r="G66" s="8"/>
      <c r="H66" s="8"/>
      <c r="I66" s="8"/>
      <c r="J66" s="8"/>
      <c r="K66" s="8"/>
      <c r="L66" s="8"/>
      <c r="M66" s="8"/>
      <c r="N66" s="8"/>
      <c r="O66" s="8"/>
      <c r="P66" s="8"/>
      <c r="Q66" s="8"/>
      <c r="R66" s="8"/>
      <c r="S66" s="95"/>
      <c r="T66" s="95"/>
      <c r="U66" s="95"/>
      <c r="V66" s="82"/>
      <c r="W66" s="82"/>
      <c r="X66" s="82"/>
      <c r="Y66" s="82"/>
      <c r="Z66" s="82"/>
      <c r="AA66" s="82"/>
      <c r="AB66" s="82"/>
      <c r="AC66" s="82"/>
      <c r="AD66" s="82"/>
      <c r="AE66" s="82"/>
      <c r="AF66" s="82"/>
      <c r="AG66" s="82"/>
      <c r="AH66" s="82"/>
    </row>
    <row r="67" spans="3:69" ht="24" customHeight="1" x14ac:dyDescent="0.2">
      <c r="C67" s="133" t="s">
        <v>96</v>
      </c>
      <c r="D67" s="134"/>
      <c r="E67" s="134"/>
      <c r="F67" s="134"/>
      <c r="G67" s="134"/>
      <c r="H67" s="134"/>
      <c r="I67" s="134"/>
      <c r="J67" s="134"/>
      <c r="K67" s="134"/>
      <c r="L67" s="134"/>
      <c r="M67" s="134"/>
      <c r="N67" s="134"/>
      <c r="O67" s="134"/>
      <c r="P67" s="135"/>
      <c r="Q67" s="136" t="s">
        <v>97</v>
      </c>
      <c r="R67" s="134"/>
      <c r="S67" s="134"/>
      <c r="T67" s="134"/>
      <c r="U67" s="137"/>
    </row>
    <row r="68" spans="3:69" ht="24" customHeight="1" x14ac:dyDescent="0.2">
      <c r="C68" s="96"/>
      <c r="D68" s="97"/>
      <c r="E68" s="97"/>
      <c r="F68" s="97"/>
      <c r="G68" s="97"/>
      <c r="H68" s="98"/>
      <c r="I68" s="98"/>
      <c r="J68" s="98"/>
      <c r="K68" s="98"/>
      <c r="L68" s="98"/>
      <c r="M68" s="97"/>
      <c r="N68" s="99"/>
      <c r="O68" s="99"/>
      <c r="P68" s="100"/>
      <c r="Q68" s="101"/>
      <c r="R68" s="98"/>
      <c r="S68" s="98"/>
      <c r="T68" s="98"/>
      <c r="U68" s="102"/>
    </row>
    <row r="69" spans="3:69" ht="24" customHeight="1" x14ac:dyDescent="0.2">
      <c r="C69" s="96"/>
      <c r="D69" s="97"/>
      <c r="E69" s="97"/>
      <c r="F69" s="97"/>
      <c r="G69" s="97"/>
      <c r="H69" s="98"/>
      <c r="I69" s="98"/>
      <c r="J69" s="98"/>
      <c r="K69" s="98"/>
      <c r="L69" s="98"/>
      <c r="M69" s="98"/>
      <c r="N69" s="99"/>
      <c r="O69" s="99"/>
      <c r="P69" s="100"/>
      <c r="Q69" s="101"/>
      <c r="R69" s="98"/>
      <c r="S69" s="98"/>
      <c r="T69" s="98"/>
      <c r="U69" s="102"/>
    </row>
    <row r="70" spans="3:69" ht="24" customHeight="1" x14ac:dyDescent="0.2">
      <c r="C70" s="96"/>
      <c r="D70" s="97"/>
      <c r="E70" s="97"/>
      <c r="F70" s="97"/>
      <c r="G70" s="97"/>
      <c r="H70" s="98"/>
      <c r="I70" s="98"/>
      <c r="J70" s="98"/>
      <c r="K70" s="98"/>
      <c r="L70" s="98"/>
      <c r="M70" s="98"/>
      <c r="N70" s="99"/>
      <c r="O70" s="99"/>
      <c r="P70" s="100"/>
      <c r="Q70" s="101"/>
      <c r="R70" s="98"/>
      <c r="S70" s="98"/>
      <c r="T70" s="98"/>
      <c r="U70" s="102"/>
    </row>
    <row r="71" spans="3:69" ht="24" customHeight="1" x14ac:dyDescent="0.2">
      <c r="C71" s="96"/>
      <c r="D71" s="97"/>
      <c r="E71" s="97"/>
      <c r="F71" s="97"/>
      <c r="G71" s="97"/>
      <c r="H71" s="98"/>
      <c r="I71" s="98"/>
      <c r="J71" s="98"/>
      <c r="K71" s="98"/>
      <c r="L71" s="98"/>
      <c r="M71" s="98"/>
      <c r="N71" s="99"/>
      <c r="O71" s="99"/>
      <c r="P71" s="100"/>
      <c r="Q71" s="101"/>
      <c r="R71" s="98"/>
      <c r="S71" s="98"/>
      <c r="T71" s="98"/>
      <c r="U71" s="102"/>
    </row>
    <row r="72" spans="3:69" ht="24" customHeight="1" x14ac:dyDescent="0.2">
      <c r="C72" s="96"/>
      <c r="D72" s="97"/>
      <c r="E72" s="97"/>
      <c r="F72" s="97"/>
      <c r="G72" s="97"/>
      <c r="H72" s="98"/>
      <c r="I72" s="98"/>
      <c r="J72" s="98"/>
      <c r="K72" s="98"/>
      <c r="L72" s="98"/>
      <c r="M72" s="98"/>
      <c r="N72" s="99"/>
      <c r="O72" s="99"/>
      <c r="P72" s="100"/>
      <c r="Q72" s="101"/>
      <c r="R72" s="98"/>
      <c r="S72" s="98"/>
      <c r="T72" s="98"/>
      <c r="U72" s="102"/>
    </row>
    <row r="73" spans="3:69" ht="24" customHeight="1" x14ac:dyDescent="0.2">
      <c r="C73" s="96"/>
      <c r="D73" s="97"/>
      <c r="E73" s="97"/>
      <c r="F73" s="97"/>
      <c r="G73" s="97"/>
      <c r="H73" s="98"/>
      <c r="I73" s="98"/>
      <c r="J73" s="98"/>
      <c r="K73" s="98"/>
      <c r="L73" s="98"/>
      <c r="M73" s="98"/>
      <c r="N73" s="99"/>
      <c r="O73" s="99"/>
      <c r="P73" s="100"/>
      <c r="Q73" s="101"/>
      <c r="R73" s="98"/>
      <c r="S73" s="98"/>
      <c r="T73" s="98"/>
      <c r="U73" s="102"/>
      <c r="AL73" s="8"/>
      <c r="AM73" s="8"/>
      <c r="AN73" s="8"/>
      <c r="AO73" s="8"/>
      <c r="AP73" s="8"/>
      <c r="AQ73" s="8"/>
      <c r="AR73" s="8"/>
      <c r="AS73" s="8"/>
      <c r="AT73" s="8"/>
      <c r="AU73" s="8"/>
      <c r="AV73" s="8"/>
      <c r="AW73" s="8"/>
      <c r="AX73" s="8"/>
      <c r="AY73" s="8"/>
      <c r="AZ73" s="8"/>
      <c r="BA73" s="8"/>
      <c r="BB73" s="95"/>
      <c r="BC73" s="95"/>
      <c r="BD73" s="95"/>
      <c r="BE73" s="82"/>
      <c r="BF73" s="82"/>
      <c r="BG73" s="82"/>
      <c r="BH73" s="82"/>
      <c r="BI73" s="82"/>
      <c r="BJ73" s="82"/>
      <c r="BK73" s="82"/>
      <c r="BL73" s="82"/>
      <c r="BM73" s="82"/>
      <c r="BN73" s="82"/>
      <c r="BO73" s="82"/>
      <c r="BP73" s="82"/>
      <c r="BQ73" s="82"/>
    </row>
    <row r="74" spans="3:69" ht="24" customHeight="1" x14ac:dyDescent="0.2">
      <c r="C74" s="96"/>
      <c r="D74" s="97"/>
      <c r="E74" s="97"/>
      <c r="F74" s="97"/>
      <c r="G74" s="97"/>
      <c r="H74" s="98"/>
      <c r="I74" s="98"/>
      <c r="J74" s="98"/>
      <c r="K74" s="98"/>
      <c r="L74" s="98"/>
      <c r="M74" s="98"/>
      <c r="N74" s="99"/>
      <c r="O74" s="99"/>
      <c r="P74" s="100"/>
      <c r="Q74" s="101"/>
      <c r="R74" s="98"/>
      <c r="S74" s="98"/>
      <c r="T74" s="98"/>
      <c r="U74" s="102"/>
      <c r="AL74" s="138"/>
      <c r="AM74" s="138"/>
      <c r="AN74" s="138"/>
      <c r="AO74" s="138"/>
      <c r="AP74" s="138"/>
      <c r="AQ74" s="138"/>
      <c r="AR74" s="138"/>
      <c r="AS74" s="138"/>
      <c r="AT74" s="138"/>
      <c r="AU74" s="138"/>
      <c r="AV74" s="138"/>
      <c r="AW74" s="138"/>
      <c r="AX74" s="138"/>
      <c r="AY74" s="138"/>
      <c r="AZ74" s="138"/>
      <c r="BA74" s="138"/>
      <c r="BB74" s="138"/>
      <c r="BC74" s="138"/>
      <c r="BD74" s="138"/>
    </row>
    <row r="75" spans="3:69" ht="24" customHeight="1" x14ac:dyDescent="0.2">
      <c r="C75" s="96"/>
      <c r="D75" s="97"/>
      <c r="E75" s="97"/>
      <c r="F75" s="97"/>
      <c r="G75" s="97"/>
      <c r="H75" s="98"/>
      <c r="I75" s="98"/>
      <c r="J75" s="98"/>
      <c r="K75" s="98"/>
      <c r="L75" s="98"/>
      <c r="M75" s="98"/>
      <c r="N75" s="99"/>
      <c r="O75" s="99"/>
      <c r="P75" s="100"/>
      <c r="Q75" s="101"/>
      <c r="R75" s="98"/>
      <c r="S75" s="98"/>
      <c r="T75" s="98"/>
      <c r="U75" s="102"/>
      <c r="AL75" s="82"/>
      <c r="AM75" s="82"/>
      <c r="AN75" s="82"/>
      <c r="AO75" s="82"/>
      <c r="AP75" s="82"/>
      <c r="AQ75" s="82"/>
      <c r="AR75" s="82"/>
      <c r="AS75" s="82"/>
      <c r="AT75" s="82"/>
      <c r="AU75" s="82"/>
      <c r="AV75" s="82"/>
      <c r="AW75" s="77"/>
      <c r="AX75" s="77"/>
      <c r="AY75" s="77"/>
      <c r="AZ75" s="82"/>
      <c r="BA75" s="82"/>
      <c r="BB75" s="82"/>
      <c r="BC75" s="82"/>
      <c r="BD75" s="82"/>
    </row>
    <row r="76" spans="3:69" ht="24" customHeight="1" x14ac:dyDescent="0.2">
      <c r="C76" s="96"/>
      <c r="D76" s="97"/>
      <c r="E76" s="97"/>
      <c r="F76" s="97"/>
      <c r="G76" s="97"/>
      <c r="H76" s="98"/>
      <c r="I76" s="98"/>
      <c r="J76" s="98"/>
      <c r="K76" s="98"/>
      <c r="L76" s="98"/>
      <c r="M76" s="98"/>
      <c r="N76" s="99"/>
      <c r="O76" s="99"/>
      <c r="P76" s="100"/>
      <c r="Q76" s="101"/>
      <c r="R76" s="98"/>
      <c r="S76" s="98"/>
      <c r="T76" s="98"/>
      <c r="U76" s="102"/>
      <c r="AL76" s="82"/>
      <c r="AM76" s="82"/>
      <c r="AN76" s="82"/>
      <c r="AO76" s="82"/>
      <c r="AP76" s="82"/>
      <c r="AQ76" s="82"/>
      <c r="AR76" s="82"/>
      <c r="AS76" s="82"/>
      <c r="AT76" s="82"/>
      <c r="AU76" s="82"/>
      <c r="AV76" s="82"/>
      <c r="AW76" s="77"/>
      <c r="AX76" s="77"/>
      <c r="AY76" s="77"/>
      <c r="AZ76" s="82"/>
      <c r="BA76" s="82"/>
      <c r="BB76" s="82"/>
      <c r="BC76" s="82"/>
      <c r="BD76" s="82"/>
    </row>
    <row r="77" spans="3:69" ht="24" customHeight="1" x14ac:dyDescent="0.2">
      <c r="C77" s="96"/>
      <c r="D77" s="97"/>
      <c r="E77" s="97"/>
      <c r="F77" s="97"/>
      <c r="G77" s="97"/>
      <c r="H77" s="98"/>
      <c r="I77" s="98"/>
      <c r="J77" s="98"/>
      <c r="K77" s="98"/>
      <c r="L77" s="98"/>
      <c r="M77" s="98"/>
      <c r="N77" s="99"/>
      <c r="O77" s="99"/>
      <c r="P77" s="100"/>
      <c r="Q77" s="101"/>
      <c r="R77" s="98"/>
      <c r="S77" s="98"/>
      <c r="T77" s="98"/>
      <c r="U77" s="102"/>
      <c r="AL77" s="82"/>
      <c r="AM77" s="82"/>
      <c r="AN77" s="82"/>
      <c r="AO77" s="82"/>
      <c r="AP77" s="82"/>
      <c r="AQ77" s="82"/>
      <c r="AR77" s="82"/>
      <c r="AS77" s="82"/>
      <c r="AT77" s="82"/>
      <c r="AU77" s="82"/>
      <c r="AV77" s="82"/>
      <c r="AW77" s="77"/>
      <c r="AX77" s="77"/>
      <c r="AY77" s="77"/>
      <c r="AZ77" s="82"/>
      <c r="BA77" s="82"/>
      <c r="BB77" s="82"/>
      <c r="BC77" s="82"/>
      <c r="BD77" s="82"/>
    </row>
    <row r="78" spans="3:69" ht="24" customHeight="1" x14ac:dyDescent="0.2">
      <c r="C78" s="96"/>
      <c r="D78" s="97"/>
      <c r="E78" s="97"/>
      <c r="F78" s="97"/>
      <c r="G78" s="97"/>
      <c r="H78" s="98"/>
      <c r="I78" s="98"/>
      <c r="J78" s="98"/>
      <c r="K78" s="98"/>
      <c r="L78" s="98"/>
      <c r="M78" s="98"/>
      <c r="N78" s="99"/>
      <c r="O78" s="99"/>
      <c r="P78" s="100"/>
      <c r="Q78" s="101"/>
      <c r="R78" s="98"/>
      <c r="S78" s="98"/>
      <c r="T78" s="98"/>
      <c r="U78" s="102"/>
      <c r="AL78" s="82"/>
      <c r="AM78" s="82"/>
      <c r="AN78" s="82"/>
      <c r="AO78" s="82"/>
      <c r="AP78" s="82"/>
      <c r="AQ78" s="82"/>
      <c r="AR78" s="82"/>
      <c r="AS78" s="82"/>
      <c r="AT78" s="82"/>
      <c r="AU78" s="82"/>
      <c r="AV78" s="82"/>
      <c r="AW78" s="77"/>
      <c r="AX78" s="77"/>
      <c r="AY78" s="77"/>
      <c r="AZ78" s="82"/>
      <c r="BA78" s="82"/>
      <c r="BB78" s="82"/>
      <c r="BC78" s="82"/>
      <c r="BD78" s="82"/>
    </row>
    <row r="79" spans="3:69" ht="24" customHeight="1" x14ac:dyDescent="0.2">
      <c r="C79" s="96"/>
      <c r="D79" s="97"/>
      <c r="E79" s="97"/>
      <c r="F79" s="97"/>
      <c r="G79" s="97"/>
      <c r="H79" s="98"/>
      <c r="I79" s="98"/>
      <c r="J79" s="98"/>
      <c r="K79" s="98"/>
      <c r="L79" s="98"/>
      <c r="M79" s="98"/>
      <c r="N79" s="99"/>
      <c r="O79" s="99"/>
      <c r="P79" s="100"/>
      <c r="Q79" s="101"/>
      <c r="R79" s="98"/>
      <c r="S79" s="98"/>
      <c r="T79" s="98"/>
      <c r="U79" s="102"/>
      <c r="AL79" s="82"/>
      <c r="AM79" s="82"/>
      <c r="AN79" s="82"/>
      <c r="AO79" s="82"/>
      <c r="AP79" s="82"/>
      <c r="AQ79" s="82"/>
      <c r="AR79" s="82"/>
      <c r="AS79" s="82"/>
      <c r="AT79" s="82"/>
      <c r="AU79" s="82"/>
      <c r="AV79" s="82"/>
      <c r="AW79" s="77"/>
      <c r="AX79" s="77"/>
      <c r="AY79" s="77"/>
      <c r="AZ79" s="82"/>
      <c r="BA79" s="82"/>
      <c r="BB79" s="82"/>
      <c r="BC79" s="82"/>
      <c r="BD79" s="82"/>
    </row>
    <row r="80" spans="3:69" ht="24" customHeight="1" x14ac:dyDescent="0.2">
      <c r="C80" s="96"/>
      <c r="D80" s="97"/>
      <c r="E80" s="97"/>
      <c r="F80" s="97"/>
      <c r="G80" s="97"/>
      <c r="H80" s="98"/>
      <c r="I80" s="98"/>
      <c r="J80" s="98"/>
      <c r="K80" s="98"/>
      <c r="L80" s="98"/>
      <c r="M80" s="98"/>
      <c r="N80" s="99"/>
      <c r="O80" s="99"/>
      <c r="P80" s="100"/>
      <c r="Q80" s="101"/>
      <c r="R80" s="98"/>
      <c r="S80" s="98"/>
      <c r="T80" s="98"/>
      <c r="U80" s="102"/>
      <c r="AL80" s="82"/>
      <c r="AM80" s="82"/>
      <c r="AN80" s="82"/>
      <c r="AO80" s="82"/>
      <c r="AP80" s="82"/>
      <c r="AQ80" s="82"/>
      <c r="AR80" s="82"/>
      <c r="AS80" s="82"/>
      <c r="AT80" s="82"/>
      <c r="AU80" s="82"/>
      <c r="AV80" s="82"/>
      <c r="AW80" s="77"/>
      <c r="AX80" s="77"/>
      <c r="AY80" s="77"/>
      <c r="AZ80" s="82"/>
      <c r="BA80" s="82"/>
      <c r="BB80" s="82"/>
      <c r="BC80" s="82"/>
      <c r="BD80" s="82"/>
    </row>
    <row r="81" spans="3:60" ht="24" customHeight="1" x14ac:dyDescent="0.2">
      <c r="C81" s="96"/>
      <c r="D81" s="97"/>
      <c r="E81" s="97"/>
      <c r="F81" s="97"/>
      <c r="G81" s="97"/>
      <c r="H81" s="98"/>
      <c r="I81" s="98"/>
      <c r="J81" s="98"/>
      <c r="K81" s="98"/>
      <c r="L81" s="98"/>
      <c r="M81" s="98"/>
      <c r="N81" s="99"/>
      <c r="O81" s="99"/>
      <c r="P81" s="100"/>
      <c r="Q81" s="101"/>
      <c r="R81" s="98"/>
      <c r="S81" s="98"/>
      <c r="T81" s="98"/>
      <c r="U81" s="102"/>
      <c r="AL81" s="82"/>
      <c r="AM81" s="82"/>
      <c r="AN81" s="82"/>
      <c r="AO81" s="82"/>
      <c r="AP81" s="82"/>
      <c r="AQ81" s="82"/>
      <c r="AR81" s="82"/>
      <c r="AS81" s="82"/>
      <c r="AT81" s="82"/>
      <c r="AU81" s="82"/>
      <c r="AV81" s="82"/>
      <c r="AW81" s="77"/>
      <c r="AX81" s="77"/>
      <c r="AY81" s="77"/>
      <c r="AZ81" s="82"/>
      <c r="BA81" s="82"/>
      <c r="BB81" s="82"/>
      <c r="BC81" s="82"/>
      <c r="BD81" s="82"/>
    </row>
    <row r="82" spans="3:60" ht="24" customHeight="1" x14ac:dyDescent="0.2">
      <c r="C82" s="96"/>
      <c r="D82" s="97"/>
      <c r="E82" s="97"/>
      <c r="F82" s="97"/>
      <c r="G82" s="97"/>
      <c r="H82" s="98"/>
      <c r="I82" s="98"/>
      <c r="J82" s="98"/>
      <c r="K82" s="98"/>
      <c r="L82" s="98"/>
      <c r="M82" s="98"/>
      <c r="N82" s="99"/>
      <c r="O82" s="99"/>
      <c r="P82" s="100"/>
      <c r="Q82" s="101"/>
      <c r="R82" s="98"/>
      <c r="S82" s="98"/>
      <c r="T82" s="98"/>
      <c r="U82" s="102"/>
      <c r="AL82" s="82"/>
      <c r="AM82" s="82"/>
      <c r="AN82" s="82"/>
      <c r="AO82" s="82"/>
      <c r="AP82" s="82"/>
      <c r="AQ82" s="82"/>
      <c r="AR82" s="82"/>
      <c r="AS82" s="82"/>
      <c r="AT82" s="82"/>
      <c r="AU82" s="82"/>
      <c r="AV82" s="82"/>
      <c r="AW82" s="77"/>
      <c r="AX82" s="77"/>
      <c r="AY82" s="77"/>
      <c r="AZ82" s="82"/>
      <c r="BA82" s="82"/>
      <c r="BB82" s="82"/>
      <c r="BC82" s="82"/>
      <c r="BD82" s="82"/>
    </row>
    <row r="83" spans="3:60" ht="24" customHeight="1" x14ac:dyDescent="0.2">
      <c r="C83" s="96"/>
      <c r="D83" s="97"/>
      <c r="E83" s="97"/>
      <c r="F83" s="97"/>
      <c r="G83" s="97"/>
      <c r="H83" s="98"/>
      <c r="I83" s="98"/>
      <c r="J83" s="98"/>
      <c r="K83" s="98"/>
      <c r="L83" s="98"/>
      <c r="M83" s="98"/>
      <c r="N83" s="99"/>
      <c r="O83" s="99"/>
      <c r="P83" s="100"/>
      <c r="Q83" s="101"/>
      <c r="R83" s="98"/>
      <c r="S83" s="98"/>
      <c r="T83" s="98"/>
      <c r="U83" s="102"/>
      <c r="AL83" s="82"/>
      <c r="AM83" s="82"/>
      <c r="AN83" s="82"/>
      <c r="AO83" s="82"/>
      <c r="AP83" s="82"/>
      <c r="AQ83" s="82"/>
      <c r="AR83" s="82"/>
      <c r="AS83" s="82"/>
      <c r="AT83" s="82"/>
      <c r="AU83" s="82"/>
      <c r="AV83" s="82"/>
      <c r="AW83" s="77"/>
      <c r="AX83" s="77"/>
      <c r="AY83" s="77"/>
      <c r="AZ83" s="82"/>
      <c r="BA83" s="82"/>
      <c r="BB83" s="82"/>
      <c r="BC83" s="82"/>
      <c r="BD83" s="82"/>
    </row>
    <row r="84" spans="3:60" ht="24" customHeight="1" x14ac:dyDescent="0.2">
      <c r="C84" s="96"/>
      <c r="D84" s="97"/>
      <c r="E84" s="97"/>
      <c r="F84" s="97"/>
      <c r="G84" s="97"/>
      <c r="H84" s="98"/>
      <c r="I84" s="98"/>
      <c r="J84" s="98"/>
      <c r="K84" s="98"/>
      <c r="L84" s="98"/>
      <c r="M84" s="98"/>
      <c r="N84" s="99"/>
      <c r="O84" s="99"/>
      <c r="P84" s="100"/>
      <c r="Q84" s="101"/>
      <c r="R84" s="98"/>
      <c r="S84" s="98"/>
      <c r="T84" s="98"/>
      <c r="U84" s="102"/>
      <c r="AL84" s="82"/>
      <c r="AM84" s="82"/>
      <c r="AN84" s="82"/>
      <c r="AO84" s="82"/>
      <c r="AP84" s="82"/>
      <c r="AQ84" s="82"/>
      <c r="AR84" s="82"/>
      <c r="AS84" s="82"/>
      <c r="AT84" s="82"/>
      <c r="AU84" s="82"/>
      <c r="AV84" s="82"/>
      <c r="AW84" s="77"/>
      <c r="AX84" s="77"/>
      <c r="AY84" s="77"/>
      <c r="AZ84" s="82"/>
      <c r="BA84" s="82"/>
      <c r="BB84" s="82"/>
      <c r="BC84" s="82"/>
      <c r="BD84" s="82"/>
    </row>
    <row r="85" spans="3:60" ht="24" customHeight="1" x14ac:dyDescent="0.2">
      <c r="C85" s="96"/>
      <c r="D85" s="97"/>
      <c r="E85" s="97"/>
      <c r="F85" s="97"/>
      <c r="G85" s="97"/>
      <c r="H85" s="98"/>
      <c r="I85" s="98"/>
      <c r="J85" s="98"/>
      <c r="K85" s="98"/>
      <c r="L85" s="98"/>
      <c r="M85" s="98"/>
      <c r="N85" s="99"/>
      <c r="O85" s="99"/>
      <c r="P85" s="100"/>
      <c r="Q85" s="101"/>
      <c r="R85" s="98"/>
      <c r="S85" s="98"/>
      <c r="T85" s="98"/>
      <c r="U85" s="102"/>
      <c r="AL85" s="82"/>
      <c r="AM85" s="82"/>
      <c r="AN85" s="82"/>
      <c r="AO85" s="82"/>
      <c r="AP85" s="82"/>
      <c r="AQ85" s="82"/>
      <c r="AR85" s="82"/>
      <c r="AS85" s="82"/>
      <c r="AT85" s="82"/>
      <c r="AU85" s="82"/>
      <c r="AV85" s="82"/>
      <c r="AW85" s="77"/>
      <c r="AX85" s="77"/>
      <c r="AY85" s="77"/>
      <c r="AZ85" s="82"/>
      <c r="BA85" s="82"/>
      <c r="BB85" s="82"/>
      <c r="BC85" s="82"/>
      <c r="BD85" s="82"/>
    </row>
    <row r="86" spans="3:60" ht="24" customHeight="1" x14ac:dyDescent="0.2">
      <c r="C86" s="96"/>
      <c r="D86" s="97"/>
      <c r="E86" s="97"/>
      <c r="F86" s="97"/>
      <c r="G86" s="97"/>
      <c r="H86" s="98"/>
      <c r="I86" s="98"/>
      <c r="J86" s="98"/>
      <c r="K86" s="98"/>
      <c r="L86" s="98"/>
      <c r="M86" s="98"/>
      <c r="N86" s="99"/>
      <c r="O86" s="99"/>
      <c r="P86" s="100"/>
      <c r="Q86" s="101"/>
      <c r="R86" s="98"/>
      <c r="S86" s="98"/>
      <c r="T86" s="98"/>
      <c r="U86" s="102"/>
      <c r="AL86" s="82"/>
      <c r="AM86" s="82"/>
      <c r="AN86" s="82"/>
      <c r="AO86" s="82"/>
      <c r="AP86" s="82"/>
      <c r="AQ86" s="82"/>
      <c r="AR86" s="82"/>
      <c r="AS86" s="82"/>
      <c r="AT86" s="82"/>
      <c r="AU86" s="82"/>
      <c r="AV86" s="82"/>
      <c r="AW86" s="77"/>
      <c r="AX86" s="77"/>
      <c r="AY86" s="77"/>
      <c r="AZ86" s="82"/>
      <c r="BA86" s="82"/>
      <c r="BB86" s="82"/>
      <c r="BC86" s="82"/>
      <c r="BD86" s="82"/>
    </row>
    <row r="87" spans="3:60" ht="24" customHeight="1" thickBot="1" x14ac:dyDescent="0.25">
      <c r="C87" s="103"/>
      <c r="D87" s="104"/>
      <c r="E87" s="104"/>
      <c r="F87" s="104"/>
      <c r="G87" s="104"/>
      <c r="H87" s="105"/>
      <c r="I87" s="105"/>
      <c r="J87" s="105"/>
      <c r="K87" s="105"/>
      <c r="L87" s="105"/>
      <c r="M87" s="105"/>
      <c r="N87" s="104"/>
      <c r="O87" s="104"/>
      <c r="P87" s="106"/>
      <c r="Q87" s="107"/>
      <c r="R87" s="104"/>
      <c r="S87" s="104"/>
      <c r="T87" s="104"/>
      <c r="U87" s="108"/>
      <c r="AL87" s="82"/>
      <c r="AM87" s="82"/>
      <c r="AN87" s="82"/>
      <c r="AO87" s="82"/>
      <c r="AP87" s="82"/>
      <c r="AQ87" s="82"/>
      <c r="AR87" s="82"/>
      <c r="AS87" s="82"/>
      <c r="AT87" s="82"/>
      <c r="AU87" s="82"/>
      <c r="AV87" s="82"/>
      <c r="AW87" s="77"/>
      <c r="AX87" s="77"/>
      <c r="AY87" s="77"/>
      <c r="AZ87" s="82"/>
      <c r="BA87" s="82"/>
      <c r="BB87" s="82"/>
      <c r="BC87" s="82"/>
      <c r="BD87" s="82"/>
    </row>
    <row r="88" spans="3:60" ht="20.100000000000001" customHeight="1" x14ac:dyDescent="0.2">
      <c r="C88" s="77" t="s">
        <v>98</v>
      </c>
      <c r="D88" s="109"/>
      <c r="E88" s="109"/>
      <c r="F88" s="109"/>
      <c r="G88" s="109"/>
      <c r="H88" s="109"/>
      <c r="I88" s="109"/>
      <c r="J88" s="109"/>
      <c r="K88" s="110"/>
      <c r="L88" s="110"/>
      <c r="M88" s="110"/>
      <c r="N88" s="110"/>
      <c r="O88" s="110"/>
      <c r="P88" s="109"/>
      <c r="Q88" s="109"/>
      <c r="R88" s="109"/>
      <c r="S88" s="109"/>
      <c r="T88" s="77"/>
      <c r="U88" s="77"/>
      <c r="V88" s="77"/>
      <c r="W88" s="77"/>
      <c r="X88" s="77"/>
      <c r="Y88" s="82"/>
      <c r="AL88" s="82"/>
      <c r="AM88" s="82"/>
      <c r="AN88" s="82"/>
      <c r="AO88" s="82"/>
      <c r="AP88" s="82"/>
      <c r="AQ88" s="82"/>
      <c r="AR88" s="82"/>
      <c r="AS88" s="82"/>
      <c r="AT88" s="82"/>
      <c r="AU88" s="82"/>
      <c r="AV88" s="82"/>
      <c r="AW88" s="77"/>
      <c r="AX88" s="77"/>
      <c r="AY88" s="77"/>
      <c r="AZ88" s="82"/>
      <c r="BA88" s="82"/>
      <c r="BB88" s="82"/>
      <c r="BC88" s="82"/>
      <c r="BD88" s="82"/>
    </row>
    <row r="89" spans="3:60" ht="20.100000000000001" customHeight="1" x14ac:dyDescent="0.2">
      <c r="C89" s="77" t="s">
        <v>99</v>
      </c>
      <c r="D89" s="111"/>
      <c r="E89" s="111"/>
      <c r="F89" s="111"/>
      <c r="G89" s="111"/>
      <c r="H89" s="111"/>
      <c r="I89" s="111"/>
      <c r="J89" s="109"/>
      <c r="K89" s="109"/>
      <c r="L89" s="109"/>
      <c r="M89" s="109"/>
      <c r="N89" s="109"/>
      <c r="O89" s="109"/>
      <c r="P89" s="109"/>
      <c r="Q89" s="109"/>
      <c r="R89" s="109"/>
      <c r="S89" s="110"/>
      <c r="T89" s="82"/>
      <c r="U89" s="82"/>
      <c r="V89" s="82"/>
      <c r="W89" s="82"/>
      <c r="X89" s="77"/>
      <c r="Y89" s="82"/>
      <c r="AL89" s="82"/>
      <c r="AM89" s="82"/>
      <c r="AN89" s="82"/>
      <c r="AO89" s="82"/>
      <c r="AP89" s="82"/>
      <c r="AQ89" s="82"/>
      <c r="AR89" s="82"/>
      <c r="AS89" s="82"/>
      <c r="AT89" s="82"/>
      <c r="AU89" s="82"/>
      <c r="AV89" s="82"/>
      <c r="AW89" s="77"/>
      <c r="AX89" s="77"/>
      <c r="AY89" s="77"/>
      <c r="AZ89" s="82"/>
      <c r="BA89" s="82"/>
      <c r="BB89" s="82"/>
      <c r="BC89" s="82"/>
      <c r="BD89" s="82"/>
    </row>
    <row r="90" spans="3:60" ht="20.100000000000001" customHeight="1" x14ac:dyDescent="0.2">
      <c r="C90" s="77" t="s">
        <v>100</v>
      </c>
      <c r="D90" s="111"/>
      <c r="E90" s="111"/>
      <c r="F90" s="111"/>
      <c r="G90" s="111"/>
      <c r="H90" s="111"/>
      <c r="I90" s="111"/>
      <c r="J90" s="109"/>
      <c r="K90" s="109"/>
      <c r="L90" s="109"/>
      <c r="M90" s="109"/>
      <c r="N90" s="109"/>
      <c r="O90" s="109"/>
      <c r="P90" s="109"/>
      <c r="Q90" s="109"/>
      <c r="R90" s="109"/>
      <c r="S90" s="110"/>
      <c r="T90" s="82"/>
      <c r="U90" s="82"/>
      <c r="V90" s="82"/>
      <c r="W90" s="82"/>
      <c r="AA90" s="82"/>
      <c r="AL90" s="82"/>
      <c r="AM90" s="82"/>
      <c r="AN90" s="82"/>
      <c r="AO90" s="82"/>
      <c r="AP90" s="82"/>
      <c r="AQ90" s="82"/>
      <c r="AR90" s="82"/>
      <c r="AS90" s="82"/>
      <c r="AT90" s="82"/>
      <c r="AU90" s="82"/>
      <c r="AV90" s="82"/>
      <c r="AW90" s="77"/>
      <c r="AX90" s="77"/>
      <c r="AY90" s="77"/>
      <c r="AZ90" s="82"/>
      <c r="BA90" s="82"/>
      <c r="BB90" s="82"/>
      <c r="BC90" s="82"/>
      <c r="BD90" s="82"/>
    </row>
    <row r="91" spans="3:60" ht="19.5" customHeight="1" x14ac:dyDescent="0.2">
      <c r="C91" s="77" t="s">
        <v>101</v>
      </c>
      <c r="D91" s="111"/>
      <c r="E91" s="111"/>
      <c r="F91" s="111"/>
      <c r="G91" s="111"/>
      <c r="H91" s="111"/>
      <c r="I91" s="111"/>
      <c r="J91" s="109"/>
      <c r="K91" s="109"/>
      <c r="L91" s="109"/>
      <c r="M91" s="109"/>
      <c r="N91" s="109"/>
      <c r="O91" s="109"/>
      <c r="P91" s="109"/>
      <c r="Q91" s="109"/>
      <c r="R91" s="109"/>
      <c r="S91" s="110"/>
      <c r="T91" s="82"/>
      <c r="U91" s="82"/>
      <c r="V91" s="82"/>
      <c r="W91" s="82"/>
      <c r="AA91" s="82"/>
      <c r="AL91" s="82"/>
      <c r="AM91" s="82"/>
      <c r="AN91" s="82"/>
      <c r="AO91" s="82"/>
      <c r="AP91" s="82"/>
      <c r="AQ91" s="82"/>
      <c r="AR91" s="82"/>
      <c r="AS91" s="82"/>
      <c r="AT91" s="82"/>
      <c r="AU91" s="82"/>
      <c r="AV91" s="82"/>
      <c r="AW91" s="77"/>
      <c r="AX91" s="77"/>
      <c r="AY91" s="77"/>
      <c r="AZ91" s="82"/>
      <c r="BA91" s="82"/>
      <c r="BB91" s="82"/>
      <c r="BC91" s="82"/>
      <c r="BD91" s="82"/>
    </row>
    <row r="92" spans="3:60" ht="20.100000000000001" customHeight="1" x14ac:dyDescent="0.2">
      <c r="C92" s="77"/>
      <c r="J92" s="77"/>
      <c r="K92" s="77"/>
      <c r="L92" s="77"/>
      <c r="M92" s="77"/>
      <c r="N92" s="77"/>
      <c r="O92" s="77"/>
      <c r="P92" s="77"/>
      <c r="Q92" s="77"/>
      <c r="R92" s="77"/>
      <c r="S92" s="82"/>
      <c r="T92" s="82"/>
      <c r="U92" s="82"/>
      <c r="V92" s="82"/>
      <c r="W92" s="82"/>
      <c r="AA92" s="82"/>
      <c r="AL92" s="82"/>
      <c r="AM92" s="82"/>
      <c r="AN92" s="82"/>
      <c r="AO92" s="82"/>
      <c r="AP92" s="82"/>
      <c r="AQ92" s="82"/>
      <c r="AR92" s="82"/>
      <c r="AS92" s="82"/>
      <c r="AT92" s="82"/>
      <c r="AU92" s="82"/>
      <c r="AV92" s="82"/>
      <c r="AW92" s="77"/>
      <c r="AX92" s="77"/>
      <c r="AY92" s="77"/>
      <c r="AZ92" s="82"/>
      <c r="BA92" s="82"/>
      <c r="BB92" s="82"/>
      <c r="BC92" s="82"/>
      <c r="BD92" s="82"/>
    </row>
    <row r="93" spans="3:60" ht="20.100000000000001" customHeight="1" x14ac:dyDescent="0.2">
      <c r="C93" s="77"/>
      <c r="J93" s="77"/>
      <c r="K93" s="77"/>
      <c r="L93" s="77"/>
      <c r="M93" s="77"/>
      <c r="N93" s="77"/>
      <c r="O93" s="77"/>
      <c r="P93" s="77"/>
      <c r="Q93" s="77"/>
      <c r="R93" s="77"/>
      <c r="S93" s="82"/>
      <c r="T93" s="82"/>
      <c r="U93" s="82"/>
      <c r="V93" s="82"/>
      <c r="W93" s="82"/>
      <c r="AA93" s="82"/>
      <c r="AL93" s="82"/>
      <c r="AM93" s="82"/>
      <c r="AN93" s="82"/>
      <c r="AO93" s="82"/>
      <c r="AP93" s="82"/>
      <c r="AQ93" s="82"/>
      <c r="AR93" s="82"/>
      <c r="AS93" s="82"/>
      <c r="AT93" s="82"/>
      <c r="AU93" s="82"/>
      <c r="AV93" s="82"/>
      <c r="AW93" s="77"/>
      <c r="AX93" s="77"/>
      <c r="AY93" s="77"/>
      <c r="AZ93" s="82"/>
      <c r="BA93" s="82"/>
      <c r="BB93" s="82"/>
      <c r="BC93" s="82"/>
      <c r="BD93" s="82"/>
    </row>
    <row r="94" spans="3:60" ht="20.100000000000001" customHeight="1" x14ac:dyDescent="0.2">
      <c r="C94" s="77"/>
      <c r="J94" s="77"/>
      <c r="K94" s="77"/>
      <c r="L94" s="77"/>
      <c r="M94" s="77"/>
      <c r="N94" s="77"/>
      <c r="O94" s="77"/>
      <c r="P94" s="77"/>
      <c r="Q94" s="77"/>
      <c r="R94" s="77"/>
      <c r="S94" s="82"/>
      <c r="T94" s="82"/>
      <c r="U94" s="82"/>
      <c r="V94" s="82"/>
      <c r="W94" s="82"/>
      <c r="X94" s="77"/>
      <c r="Y94" s="77"/>
      <c r="AF94" s="82"/>
      <c r="AL94" s="77"/>
      <c r="AM94" s="77"/>
      <c r="AN94" s="77"/>
      <c r="AO94" s="77"/>
      <c r="AP94" s="77"/>
      <c r="AQ94" s="82"/>
      <c r="AR94" s="82"/>
      <c r="AS94" s="82"/>
      <c r="AT94" s="82"/>
      <c r="AU94" s="82"/>
      <c r="AV94" s="82"/>
      <c r="AW94" s="77"/>
      <c r="AX94" s="77"/>
      <c r="AY94" s="77"/>
      <c r="AZ94" s="77"/>
      <c r="BA94" s="77"/>
      <c r="BB94" s="77"/>
      <c r="BC94" s="77"/>
      <c r="BD94" s="77"/>
    </row>
    <row r="95" spans="3:60" ht="20.100000000000001" customHeight="1" x14ac:dyDescent="0.2">
      <c r="C95" s="77"/>
      <c r="J95" s="77"/>
      <c r="K95" s="77"/>
      <c r="L95" s="77"/>
      <c r="M95" s="77"/>
      <c r="N95" s="77"/>
      <c r="O95" s="77"/>
      <c r="P95" s="77"/>
      <c r="Q95" s="77"/>
      <c r="R95" s="77"/>
      <c r="S95" s="82"/>
      <c r="T95" s="82"/>
      <c r="U95" s="82"/>
      <c r="V95" s="82"/>
      <c r="W95" s="82"/>
      <c r="X95" s="82"/>
      <c r="Y95" s="82"/>
      <c r="AF95" s="82"/>
      <c r="AG95" s="82"/>
      <c r="AH95" s="82"/>
      <c r="AL95" s="77"/>
      <c r="AM95" s="109"/>
      <c r="AN95" s="109"/>
      <c r="AO95" s="109"/>
      <c r="AP95" s="109"/>
      <c r="AQ95" s="109"/>
      <c r="AR95" s="109"/>
      <c r="AS95" s="109"/>
      <c r="AT95" s="110"/>
      <c r="AU95" s="110"/>
      <c r="AV95" s="110"/>
      <c r="AW95" s="110"/>
      <c r="AX95" s="110"/>
      <c r="AY95" s="109"/>
      <c r="AZ95" s="109"/>
      <c r="BA95" s="109"/>
      <c r="BB95" s="109"/>
      <c r="BC95" s="77"/>
      <c r="BD95" s="77"/>
      <c r="BE95" s="77"/>
      <c r="BF95" s="77"/>
      <c r="BG95" s="77"/>
      <c r="BH95" s="82"/>
    </row>
    <row r="96" spans="3:60" x14ac:dyDescent="0.2">
      <c r="AL96" s="77"/>
      <c r="AM96" s="111"/>
      <c r="AN96" s="111"/>
      <c r="AO96" s="111"/>
      <c r="AP96" s="111"/>
      <c r="AQ96" s="111"/>
      <c r="AR96" s="111"/>
      <c r="AS96" s="109"/>
      <c r="AT96" s="109"/>
      <c r="AU96" s="109"/>
      <c r="AV96" s="109"/>
      <c r="AW96" s="109"/>
      <c r="AX96" s="109"/>
      <c r="AY96" s="109"/>
      <c r="AZ96" s="109"/>
      <c r="BA96" s="109"/>
      <c r="BB96" s="110"/>
      <c r="BC96" s="82"/>
      <c r="BD96" s="82"/>
      <c r="BE96" s="82"/>
      <c r="BF96" s="82"/>
      <c r="BG96" s="77"/>
      <c r="BH96" s="82"/>
    </row>
    <row r="97" spans="38:62" x14ac:dyDescent="0.2">
      <c r="AL97" s="77"/>
      <c r="AM97" s="111"/>
      <c r="AN97" s="111"/>
      <c r="AO97" s="111"/>
      <c r="AP97" s="111"/>
      <c r="AQ97" s="111"/>
      <c r="AR97" s="111"/>
      <c r="AS97" s="109"/>
      <c r="AT97" s="109"/>
      <c r="AU97" s="109"/>
      <c r="AV97" s="109"/>
      <c r="AW97" s="109"/>
      <c r="AX97" s="109"/>
      <c r="AY97" s="109"/>
      <c r="AZ97" s="109"/>
      <c r="BA97" s="109"/>
      <c r="BB97" s="110"/>
      <c r="BC97" s="82"/>
      <c r="BD97" s="82"/>
      <c r="BE97" s="82"/>
      <c r="BF97" s="82"/>
      <c r="BJ97" s="82"/>
    </row>
    <row r="98" spans="38:62" x14ac:dyDescent="0.2">
      <c r="AL98" s="77"/>
      <c r="AM98" s="111"/>
      <c r="AN98" s="111"/>
      <c r="AO98" s="111"/>
      <c r="AP98" s="111"/>
      <c r="AQ98" s="111"/>
      <c r="AR98" s="111"/>
      <c r="AS98" s="109"/>
      <c r="AT98" s="109"/>
      <c r="AU98" s="109"/>
      <c r="AV98" s="109"/>
      <c r="AW98" s="109"/>
      <c r="AX98" s="109"/>
      <c r="AY98" s="109"/>
      <c r="AZ98" s="109"/>
      <c r="BA98" s="109"/>
      <c r="BB98" s="110"/>
      <c r="BC98" s="82"/>
      <c r="BD98" s="82"/>
      <c r="BE98" s="82"/>
      <c r="BF98" s="82"/>
      <c r="BJ98" s="82"/>
    </row>
  </sheetData>
  <mergeCells count="236">
    <mergeCell ref="D7:I7"/>
    <mergeCell ref="M7:P7"/>
    <mergeCell ref="Q7:X7"/>
    <mergeCell ref="Y7:AA7"/>
    <mergeCell ref="AB7:AH7"/>
    <mergeCell ref="AG1:AH1"/>
    <mergeCell ref="C3:AH3"/>
    <mergeCell ref="D5:I5"/>
    <mergeCell ref="L5:L8"/>
    <mergeCell ref="M5:P5"/>
    <mergeCell ref="Q5:AA5"/>
    <mergeCell ref="AB5:AC5"/>
    <mergeCell ref="AD5:AH5"/>
    <mergeCell ref="D6:I6"/>
    <mergeCell ref="M6:P6"/>
    <mergeCell ref="M8:P8"/>
    <mergeCell ref="Q8:X8"/>
    <mergeCell ref="Y8:AA8"/>
    <mergeCell ref="AB8:AH8"/>
    <mergeCell ref="AN8:AS8"/>
    <mergeCell ref="Q6:X6"/>
    <mergeCell ref="Y6:AA6"/>
    <mergeCell ref="AB6:AH6"/>
    <mergeCell ref="AM6:BR6"/>
    <mergeCell ref="C11:AH11"/>
    <mergeCell ref="AN11:AS11"/>
    <mergeCell ref="AW11:AZ11"/>
    <mergeCell ref="BA11:BH11"/>
    <mergeCell ref="BI11:BK11"/>
    <mergeCell ref="BL11:BR11"/>
    <mergeCell ref="BL9:BR9"/>
    <mergeCell ref="C10:AH10"/>
    <mergeCell ref="AN10:AS10"/>
    <mergeCell ref="AW10:AZ10"/>
    <mergeCell ref="BA10:BH10"/>
    <mergeCell ref="BI10:BK10"/>
    <mergeCell ref="BL10:BR10"/>
    <mergeCell ref="AV8:AV11"/>
    <mergeCell ref="AW8:AZ8"/>
    <mergeCell ref="BA8:BK8"/>
    <mergeCell ref="BL8:BM8"/>
    <mergeCell ref="BN8:BR8"/>
    <mergeCell ref="D9:H9"/>
    <mergeCell ref="AN9:AS9"/>
    <mergeCell ref="AW9:AZ9"/>
    <mergeCell ref="BA9:BH9"/>
    <mergeCell ref="BI9:BK9"/>
    <mergeCell ref="D8:I8"/>
    <mergeCell ref="C15:O15"/>
    <mergeCell ref="P15:R16"/>
    <mergeCell ref="S15:AE15"/>
    <mergeCell ref="AF15:AH16"/>
    <mergeCell ref="AM15:BR15"/>
    <mergeCell ref="C16:O16"/>
    <mergeCell ref="S16:AE16"/>
    <mergeCell ref="AM16:BR16"/>
    <mergeCell ref="C12:AH12"/>
    <mergeCell ref="AN12:AR12"/>
    <mergeCell ref="C13:AH13"/>
    <mergeCell ref="AM13:BR13"/>
    <mergeCell ref="C14:R14"/>
    <mergeCell ref="S14:AH14"/>
    <mergeCell ref="AM14:BR14"/>
    <mergeCell ref="C17:R17"/>
    <mergeCell ref="S17:AH17"/>
    <mergeCell ref="AM17:BB17"/>
    <mergeCell ref="BC17:BR17"/>
    <mergeCell ref="C18:AH18"/>
    <mergeCell ref="AM18:AY18"/>
    <mergeCell ref="AZ18:BB19"/>
    <mergeCell ref="BC18:BO18"/>
    <mergeCell ref="BP18:BR19"/>
    <mergeCell ref="I19:L19"/>
    <mergeCell ref="AM19:AY19"/>
    <mergeCell ref="BC19:BO19"/>
    <mergeCell ref="C20:H20"/>
    <mergeCell ref="I20:L20"/>
    <mergeCell ref="M20:P20"/>
    <mergeCell ref="Q20:V20"/>
    <mergeCell ref="W20:Z20"/>
    <mergeCell ref="AA20:AD20"/>
    <mergeCell ref="AM20:BB20"/>
    <mergeCell ref="BC20:BR20"/>
    <mergeCell ref="M19:P19"/>
    <mergeCell ref="Q19:V19"/>
    <mergeCell ref="W19:Z19"/>
    <mergeCell ref="AA19:AD19"/>
    <mergeCell ref="AE19:AF21"/>
    <mergeCell ref="AG19:AH21"/>
    <mergeCell ref="AM21:BR21"/>
    <mergeCell ref="C22:AH22"/>
    <mergeCell ref="AS22:AV22"/>
    <mergeCell ref="AW22:AZ22"/>
    <mergeCell ref="BA22:BF22"/>
    <mergeCell ref="BG22:BJ22"/>
    <mergeCell ref="BK22:BN22"/>
    <mergeCell ref="BO22:BP24"/>
    <mergeCell ref="BQ22:BR24"/>
    <mergeCell ref="C23:X23"/>
    <mergeCell ref="D21:H21"/>
    <mergeCell ref="I21:L21"/>
    <mergeCell ref="M21:P21"/>
    <mergeCell ref="R21:V21"/>
    <mergeCell ref="W21:Z21"/>
    <mergeCell ref="AA21:AD21"/>
    <mergeCell ref="BK23:BN23"/>
    <mergeCell ref="C24:E26"/>
    <mergeCell ref="F24:I24"/>
    <mergeCell ref="J24:M24"/>
    <mergeCell ref="N24:P26"/>
    <mergeCell ref="Q24:T24"/>
    <mergeCell ref="U24:X24"/>
    <mergeCell ref="AN24:AR24"/>
    <mergeCell ref="AS24:AV24"/>
    <mergeCell ref="AW24:AZ24"/>
    <mergeCell ref="Y23:AH24"/>
    <mergeCell ref="AM23:AR23"/>
    <mergeCell ref="AS23:AV23"/>
    <mergeCell ref="AW23:AZ23"/>
    <mergeCell ref="BA23:BF23"/>
    <mergeCell ref="BG23:BJ23"/>
    <mergeCell ref="BB24:BF24"/>
    <mergeCell ref="BG24:BJ24"/>
    <mergeCell ref="BK24:BN24"/>
    <mergeCell ref="F25:G26"/>
    <mergeCell ref="H25:I26"/>
    <mergeCell ref="J25:K26"/>
    <mergeCell ref="L25:M26"/>
    <mergeCell ref="Q25:R26"/>
    <mergeCell ref="S25:T26"/>
    <mergeCell ref="U25:V26"/>
    <mergeCell ref="W25:X26"/>
    <mergeCell ref="Y25:AB25"/>
    <mergeCell ref="AC25:AE25"/>
    <mergeCell ref="AF25:AH25"/>
    <mergeCell ref="AM25:BR25"/>
    <mergeCell ref="AC26:AE26"/>
    <mergeCell ref="AF26:AH26"/>
    <mergeCell ref="AM26:BH26"/>
    <mergeCell ref="BI26:BR27"/>
    <mergeCell ref="AC27:AE27"/>
    <mergeCell ref="AF27:AH27"/>
    <mergeCell ref="AM27:AO29"/>
    <mergeCell ref="AP27:AS27"/>
    <mergeCell ref="AT27:AW27"/>
    <mergeCell ref="AX27:AZ29"/>
    <mergeCell ref="BA27:BD27"/>
    <mergeCell ref="BE27:BH27"/>
    <mergeCell ref="AC28:AE28"/>
    <mergeCell ref="AF28:AH28"/>
    <mergeCell ref="AP28:AQ29"/>
    <mergeCell ref="AR28:AS29"/>
    <mergeCell ref="AT28:AU29"/>
    <mergeCell ref="BM30:BO30"/>
    <mergeCell ref="BP30:BR30"/>
    <mergeCell ref="BM31:BO31"/>
    <mergeCell ref="BP31:BR31"/>
    <mergeCell ref="C32:AH32"/>
    <mergeCell ref="BM32:BO32"/>
    <mergeCell ref="BP32:BR32"/>
    <mergeCell ref="BM28:BO28"/>
    <mergeCell ref="BP28:BR28"/>
    <mergeCell ref="AC29:AE29"/>
    <mergeCell ref="AF29:AH29"/>
    <mergeCell ref="BM29:BO29"/>
    <mergeCell ref="BP29:BR29"/>
    <mergeCell ref="AV28:AW29"/>
    <mergeCell ref="BA28:BB29"/>
    <mergeCell ref="BC28:BD29"/>
    <mergeCell ref="BE28:BF29"/>
    <mergeCell ref="BG28:BH29"/>
    <mergeCell ref="BI28:BL28"/>
    <mergeCell ref="C33:R33"/>
    <mergeCell ref="S33:AH33"/>
    <mergeCell ref="C34:E36"/>
    <mergeCell ref="F34:I34"/>
    <mergeCell ref="J34:J36"/>
    <mergeCell ref="K34:N36"/>
    <mergeCell ref="O34:R36"/>
    <mergeCell ref="S34:V36"/>
    <mergeCell ref="W34:Z34"/>
    <mergeCell ref="AA34:AH34"/>
    <mergeCell ref="F35:G36"/>
    <mergeCell ref="H35:I36"/>
    <mergeCell ref="W35:X36"/>
    <mergeCell ref="Y35:Z36"/>
    <mergeCell ref="AA35:AD35"/>
    <mergeCell ref="AE35:AH35"/>
    <mergeCell ref="AA36:AB36"/>
    <mergeCell ref="AC36:AD36"/>
    <mergeCell ref="AE36:AF36"/>
    <mergeCell ref="AG36:AH36"/>
    <mergeCell ref="C45:R48"/>
    <mergeCell ref="S45:AH48"/>
    <mergeCell ref="C49:R49"/>
    <mergeCell ref="S49:AH49"/>
    <mergeCell ref="S50:AH53"/>
    <mergeCell ref="C55:AH55"/>
    <mergeCell ref="C37:E38"/>
    <mergeCell ref="C39:E40"/>
    <mergeCell ref="C41:E42"/>
    <mergeCell ref="C43:J43"/>
    <mergeCell ref="S43:Z43"/>
    <mergeCell ref="C44:R44"/>
    <mergeCell ref="S44:AH44"/>
    <mergeCell ref="C56:T56"/>
    <mergeCell ref="U56:AH56"/>
    <mergeCell ref="C57:F59"/>
    <mergeCell ref="G57:G59"/>
    <mergeCell ref="H57:H59"/>
    <mergeCell ref="I57:J59"/>
    <mergeCell ref="K57:O57"/>
    <mergeCell ref="P57:T57"/>
    <mergeCell ref="U57:X57"/>
    <mergeCell ref="Y57:Z57"/>
    <mergeCell ref="AA57:AB57"/>
    <mergeCell ref="AE57:AF57"/>
    <mergeCell ref="K58:L59"/>
    <mergeCell ref="M58:M59"/>
    <mergeCell ref="N58:O59"/>
    <mergeCell ref="P58:Q59"/>
    <mergeCell ref="R58:R59"/>
    <mergeCell ref="S58:T59"/>
    <mergeCell ref="U58:X59"/>
    <mergeCell ref="Y58:Z58"/>
    <mergeCell ref="C67:P67"/>
    <mergeCell ref="Q67:U67"/>
    <mergeCell ref="AL74:AY74"/>
    <mergeCell ref="AZ74:BD74"/>
    <mergeCell ref="AA58:AB58"/>
    <mergeCell ref="AE58:AF58"/>
    <mergeCell ref="Y59:Z59"/>
    <mergeCell ref="AA59:AB59"/>
    <mergeCell ref="AE59:AF59"/>
    <mergeCell ref="C60:F60"/>
    <mergeCell ref="I60:J60"/>
  </mergeCells>
  <phoneticPr fontId="2"/>
  <pageMargins left="0.70866141732283472" right="0.59055118110236227" top="0.55118110236220474" bottom="0.35433070866141736" header="0.31496062992125984" footer="0.31496062992125984"/>
  <rowBreaks count="2" manualBreakCount="2">
    <brk id="30" min="1" max="34" man="1"/>
    <brk id="64" min="1" max="34" man="1"/>
  </rowBreaks>
  <colBreaks count="1" manualBreakCount="1">
    <brk id="2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7"/>
  <sheetViews>
    <sheetView view="pageBreakPreview" zoomScaleNormal="100" zoomScaleSheetLayoutView="100" workbookViewId="0">
      <selection activeCell="A17" sqref="A17"/>
    </sheetView>
  </sheetViews>
  <sheetFormatPr defaultRowHeight="13.5" x14ac:dyDescent="0.2"/>
  <cols>
    <col min="1" max="1" width="4.5" style="825" customWidth="1"/>
    <col min="2" max="2" width="4.5" style="826" bestFit="1" customWidth="1"/>
    <col min="3" max="3" width="75" style="825" customWidth="1"/>
    <col min="4" max="4" width="9.33203125" style="827"/>
    <col min="5" max="256" width="9.33203125" style="825"/>
    <col min="257" max="257" width="4.5" style="825" customWidth="1"/>
    <col min="258" max="258" width="4.5" style="825" bestFit="1" customWidth="1"/>
    <col min="259" max="259" width="75" style="825" customWidth="1"/>
    <col min="260" max="512" width="9.33203125" style="825"/>
    <col min="513" max="513" width="4.5" style="825" customWidth="1"/>
    <col min="514" max="514" width="4.5" style="825" bestFit="1" customWidth="1"/>
    <col min="515" max="515" width="75" style="825" customWidth="1"/>
    <col min="516" max="768" width="9.33203125" style="825"/>
    <col min="769" max="769" width="4.5" style="825" customWidth="1"/>
    <col min="770" max="770" width="4.5" style="825" bestFit="1" customWidth="1"/>
    <col min="771" max="771" width="75" style="825" customWidth="1"/>
    <col min="772" max="1024" width="9.33203125" style="825"/>
    <col min="1025" max="1025" width="4.5" style="825" customWidth="1"/>
    <col min="1026" max="1026" width="4.5" style="825" bestFit="1" customWidth="1"/>
    <col min="1027" max="1027" width="75" style="825" customWidth="1"/>
    <col min="1028" max="1280" width="9.33203125" style="825"/>
    <col min="1281" max="1281" width="4.5" style="825" customWidth="1"/>
    <col min="1282" max="1282" width="4.5" style="825" bestFit="1" customWidth="1"/>
    <col min="1283" max="1283" width="75" style="825" customWidth="1"/>
    <col min="1284" max="1536" width="9.33203125" style="825"/>
    <col min="1537" max="1537" width="4.5" style="825" customWidth="1"/>
    <col min="1538" max="1538" width="4.5" style="825" bestFit="1" customWidth="1"/>
    <col min="1539" max="1539" width="75" style="825" customWidth="1"/>
    <col min="1540" max="1792" width="9.33203125" style="825"/>
    <col min="1793" max="1793" width="4.5" style="825" customWidth="1"/>
    <col min="1794" max="1794" width="4.5" style="825" bestFit="1" customWidth="1"/>
    <col min="1795" max="1795" width="75" style="825" customWidth="1"/>
    <col min="1796" max="2048" width="9.33203125" style="825"/>
    <col min="2049" max="2049" width="4.5" style="825" customWidth="1"/>
    <col min="2050" max="2050" width="4.5" style="825" bestFit="1" customWidth="1"/>
    <col min="2051" max="2051" width="75" style="825" customWidth="1"/>
    <col min="2052" max="2304" width="9.33203125" style="825"/>
    <col min="2305" max="2305" width="4.5" style="825" customWidth="1"/>
    <col min="2306" max="2306" width="4.5" style="825" bestFit="1" customWidth="1"/>
    <col min="2307" max="2307" width="75" style="825" customWidth="1"/>
    <col min="2308" max="2560" width="9.33203125" style="825"/>
    <col min="2561" max="2561" width="4.5" style="825" customWidth="1"/>
    <col min="2562" max="2562" width="4.5" style="825" bestFit="1" customWidth="1"/>
    <col min="2563" max="2563" width="75" style="825" customWidth="1"/>
    <col min="2564" max="2816" width="9.33203125" style="825"/>
    <col min="2817" max="2817" width="4.5" style="825" customWidth="1"/>
    <col min="2818" max="2818" width="4.5" style="825" bestFit="1" customWidth="1"/>
    <col min="2819" max="2819" width="75" style="825" customWidth="1"/>
    <col min="2820" max="3072" width="9.33203125" style="825"/>
    <col min="3073" max="3073" width="4.5" style="825" customWidth="1"/>
    <col min="3074" max="3074" width="4.5" style="825" bestFit="1" customWidth="1"/>
    <col min="3075" max="3075" width="75" style="825" customWidth="1"/>
    <col min="3076" max="3328" width="9.33203125" style="825"/>
    <col min="3329" max="3329" width="4.5" style="825" customWidth="1"/>
    <col min="3330" max="3330" width="4.5" style="825" bestFit="1" customWidth="1"/>
    <col min="3331" max="3331" width="75" style="825" customWidth="1"/>
    <col min="3332" max="3584" width="9.33203125" style="825"/>
    <col min="3585" max="3585" width="4.5" style="825" customWidth="1"/>
    <col min="3586" max="3586" width="4.5" style="825" bestFit="1" customWidth="1"/>
    <col min="3587" max="3587" width="75" style="825" customWidth="1"/>
    <col min="3588" max="3840" width="9.33203125" style="825"/>
    <col min="3841" max="3841" width="4.5" style="825" customWidth="1"/>
    <col min="3842" max="3842" width="4.5" style="825" bestFit="1" customWidth="1"/>
    <col min="3843" max="3843" width="75" style="825" customWidth="1"/>
    <col min="3844" max="4096" width="9.33203125" style="825"/>
    <col min="4097" max="4097" width="4.5" style="825" customWidth="1"/>
    <col min="4098" max="4098" width="4.5" style="825" bestFit="1" customWidth="1"/>
    <col min="4099" max="4099" width="75" style="825" customWidth="1"/>
    <col min="4100" max="4352" width="9.33203125" style="825"/>
    <col min="4353" max="4353" width="4.5" style="825" customWidth="1"/>
    <col min="4354" max="4354" width="4.5" style="825" bestFit="1" customWidth="1"/>
    <col min="4355" max="4355" width="75" style="825" customWidth="1"/>
    <col min="4356" max="4608" width="9.33203125" style="825"/>
    <col min="4609" max="4609" width="4.5" style="825" customWidth="1"/>
    <col min="4610" max="4610" width="4.5" style="825" bestFit="1" customWidth="1"/>
    <col min="4611" max="4611" width="75" style="825" customWidth="1"/>
    <col min="4612" max="4864" width="9.33203125" style="825"/>
    <col min="4865" max="4865" width="4.5" style="825" customWidth="1"/>
    <col min="4866" max="4866" width="4.5" style="825" bestFit="1" customWidth="1"/>
    <col min="4867" max="4867" width="75" style="825" customWidth="1"/>
    <col min="4868" max="5120" width="9.33203125" style="825"/>
    <col min="5121" max="5121" width="4.5" style="825" customWidth="1"/>
    <col min="5122" max="5122" width="4.5" style="825" bestFit="1" customWidth="1"/>
    <col min="5123" max="5123" width="75" style="825" customWidth="1"/>
    <col min="5124" max="5376" width="9.33203125" style="825"/>
    <col min="5377" max="5377" width="4.5" style="825" customWidth="1"/>
    <col min="5378" max="5378" width="4.5" style="825" bestFit="1" customWidth="1"/>
    <col min="5379" max="5379" width="75" style="825" customWidth="1"/>
    <col min="5380" max="5632" width="9.33203125" style="825"/>
    <col min="5633" max="5633" width="4.5" style="825" customWidth="1"/>
    <col min="5634" max="5634" width="4.5" style="825" bestFit="1" customWidth="1"/>
    <col min="5635" max="5635" width="75" style="825" customWidth="1"/>
    <col min="5636" max="5888" width="9.33203125" style="825"/>
    <col min="5889" max="5889" width="4.5" style="825" customWidth="1"/>
    <col min="5890" max="5890" width="4.5" style="825" bestFit="1" customWidth="1"/>
    <col min="5891" max="5891" width="75" style="825" customWidth="1"/>
    <col min="5892" max="6144" width="9.33203125" style="825"/>
    <col min="6145" max="6145" width="4.5" style="825" customWidth="1"/>
    <col min="6146" max="6146" width="4.5" style="825" bestFit="1" customWidth="1"/>
    <col min="6147" max="6147" width="75" style="825" customWidth="1"/>
    <col min="6148" max="6400" width="9.33203125" style="825"/>
    <col min="6401" max="6401" width="4.5" style="825" customWidth="1"/>
    <col min="6402" max="6402" width="4.5" style="825" bestFit="1" customWidth="1"/>
    <col min="6403" max="6403" width="75" style="825" customWidth="1"/>
    <col min="6404" max="6656" width="9.33203125" style="825"/>
    <col min="6657" max="6657" width="4.5" style="825" customWidth="1"/>
    <col min="6658" max="6658" width="4.5" style="825" bestFit="1" customWidth="1"/>
    <col min="6659" max="6659" width="75" style="825" customWidth="1"/>
    <col min="6660" max="6912" width="9.33203125" style="825"/>
    <col min="6913" max="6913" width="4.5" style="825" customWidth="1"/>
    <col min="6914" max="6914" width="4.5" style="825" bestFit="1" customWidth="1"/>
    <col min="6915" max="6915" width="75" style="825" customWidth="1"/>
    <col min="6916" max="7168" width="9.33203125" style="825"/>
    <col min="7169" max="7169" width="4.5" style="825" customWidth="1"/>
    <col min="7170" max="7170" width="4.5" style="825" bestFit="1" customWidth="1"/>
    <col min="7171" max="7171" width="75" style="825" customWidth="1"/>
    <col min="7172" max="7424" width="9.33203125" style="825"/>
    <col min="7425" max="7425" width="4.5" style="825" customWidth="1"/>
    <col min="7426" max="7426" width="4.5" style="825" bestFit="1" customWidth="1"/>
    <col min="7427" max="7427" width="75" style="825" customWidth="1"/>
    <col min="7428" max="7680" width="9.33203125" style="825"/>
    <col min="7681" max="7681" width="4.5" style="825" customWidth="1"/>
    <col min="7682" max="7682" width="4.5" style="825" bestFit="1" customWidth="1"/>
    <col min="7683" max="7683" width="75" style="825" customWidth="1"/>
    <col min="7684" max="7936" width="9.33203125" style="825"/>
    <col min="7937" max="7937" width="4.5" style="825" customWidth="1"/>
    <col min="7938" max="7938" width="4.5" style="825" bestFit="1" customWidth="1"/>
    <col min="7939" max="7939" width="75" style="825" customWidth="1"/>
    <col min="7940" max="8192" width="9.33203125" style="825"/>
    <col min="8193" max="8193" width="4.5" style="825" customWidth="1"/>
    <col min="8194" max="8194" width="4.5" style="825" bestFit="1" customWidth="1"/>
    <col min="8195" max="8195" width="75" style="825" customWidth="1"/>
    <col min="8196" max="8448" width="9.33203125" style="825"/>
    <col min="8449" max="8449" width="4.5" style="825" customWidth="1"/>
    <col min="8450" max="8450" width="4.5" style="825" bestFit="1" customWidth="1"/>
    <col min="8451" max="8451" width="75" style="825" customWidth="1"/>
    <col min="8452" max="8704" width="9.33203125" style="825"/>
    <col min="8705" max="8705" width="4.5" style="825" customWidth="1"/>
    <col min="8706" max="8706" width="4.5" style="825" bestFit="1" customWidth="1"/>
    <col min="8707" max="8707" width="75" style="825" customWidth="1"/>
    <col min="8708" max="8960" width="9.33203125" style="825"/>
    <col min="8961" max="8961" width="4.5" style="825" customWidth="1"/>
    <col min="8962" max="8962" width="4.5" style="825" bestFit="1" customWidth="1"/>
    <col min="8963" max="8963" width="75" style="825" customWidth="1"/>
    <col min="8964" max="9216" width="9.33203125" style="825"/>
    <col min="9217" max="9217" width="4.5" style="825" customWidth="1"/>
    <col min="9218" max="9218" width="4.5" style="825" bestFit="1" customWidth="1"/>
    <col min="9219" max="9219" width="75" style="825" customWidth="1"/>
    <col min="9220" max="9472" width="9.33203125" style="825"/>
    <col min="9473" max="9473" width="4.5" style="825" customWidth="1"/>
    <col min="9474" max="9474" width="4.5" style="825" bestFit="1" customWidth="1"/>
    <col min="9475" max="9475" width="75" style="825" customWidth="1"/>
    <col min="9476" max="9728" width="9.33203125" style="825"/>
    <col min="9729" max="9729" width="4.5" style="825" customWidth="1"/>
    <col min="9730" max="9730" width="4.5" style="825" bestFit="1" customWidth="1"/>
    <col min="9731" max="9731" width="75" style="825" customWidth="1"/>
    <col min="9732" max="9984" width="9.33203125" style="825"/>
    <col min="9985" max="9985" width="4.5" style="825" customWidth="1"/>
    <col min="9986" max="9986" width="4.5" style="825" bestFit="1" customWidth="1"/>
    <col min="9987" max="9987" width="75" style="825" customWidth="1"/>
    <col min="9988" max="10240" width="9.33203125" style="825"/>
    <col min="10241" max="10241" width="4.5" style="825" customWidth="1"/>
    <col min="10242" max="10242" width="4.5" style="825" bestFit="1" customWidth="1"/>
    <col min="10243" max="10243" width="75" style="825" customWidth="1"/>
    <col min="10244" max="10496" width="9.33203125" style="825"/>
    <col min="10497" max="10497" width="4.5" style="825" customWidth="1"/>
    <col min="10498" max="10498" width="4.5" style="825" bestFit="1" customWidth="1"/>
    <col min="10499" max="10499" width="75" style="825" customWidth="1"/>
    <col min="10500" max="10752" width="9.33203125" style="825"/>
    <col min="10753" max="10753" width="4.5" style="825" customWidth="1"/>
    <col min="10754" max="10754" width="4.5" style="825" bestFit="1" customWidth="1"/>
    <col min="10755" max="10755" width="75" style="825" customWidth="1"/>
    <col min="10756" max="11008" width="9.33203125" style="825"/>
    <col min="11009" max="11009" width="4.5" style="825" customWidth="1"/>
    <col min="11010" max="11010" width="4.5" style="825" bestFit="1" customWidth="1"/>
    <col min="11011" max="11011" width="75" style="825" customWidth="1"/>
    <col min="11012" max="11264" width="9.33203125" style="825"/>
    <col min="11265" max="11265" width="4.5" style="825" customWidth="1"/>
    <col min="11266" max="11266" width="4.5" style="825" bestFit="1" customWidth="1"/>
    <col min="11267" max="11267" width="75" style="825" customWidth="1"/>
    <col min="11268" max="11520" width="9.33203125" style="825"/>
    <col min="11521" max="11521" width="4.5" style="825" customWidth="1"/>
    <col min="11522" max="11522" width="4.5" style="825" bestFit="1" customWidth="1"/>
    <col min="11523" max="11523" width="75" style="825" customWidth="1"/>
    <col min="11524" max="11776" width="9.33203125" style="825"/>
    <col min="11777" max="11777" width="4.5" style="825" customWidth="1"/>
    <col min="11778" max="11778" width="4.5" style="825" bestFit="1" customWidth="1"/>
    <col min="11779" max="11779" width="75" style="825" customWidth="1"/>
    <col min="11780" max="12032" width="9.33203125" style="825"/>
    <col min="12033" max="12033" width="4.5" style="825" customWidth="1"/>
    <col min="12034" max="12034" width="4.5" style="825" bestFit="1" customWidth="1"/>
    <col min="12035" max="12035" width="75" style="825" customWidth="1"/>
    <col min="12036" max="12288" width="9.33203125" style="825"/>
    <col min="12289" max="12289" width="4.5" style="825" customWidth="1"/>
    <col min="12290" max="12290" width="4.5" style="825" bestFit="1" customWidth="1"/>
    <col min="12291" max="12291" width="75" style="825" customWidth="1"/>
    <col min="12292" max="12544" width="9.33203125" style="825"/>
    <col min="12545" max="12545" width="4.5" style="825" customWidth="1"/>
    <col min="12546" max="12546" width="4.5" style="825" bestFit="1" customWidth="1"/>
    <col min="12547" max="12547" width="75" style="825" customWidth="1"/>
    <col min="12548" max="12800" width="9.33203125" style="825"/>
    <col min="12801" max="12801" width="4.5" style="825" customWidth="1"/>
    <col min="12802" max="12802" width="4.5" style="825" bestFit="1" customWidth="1"/>
    <col min="12803" max="12803" width="75" style="825" customWidth="1"/>
    <col min="12804" max="13056" width="9.33203125" style="825"/>
    <col min="13057" max="13057" width="4.5" style="825" customWidth="1"/>
    <col min="13058" max="13058" width="4.5" style="825" bestFit="1" customWidth="1"/>
    <col min="13059" max="13059" width="75" style="825" customWidth="1"/>
    <col min="13060" max="13312" width="9.33203125" style="825"/>
    <col min="13313" max="13313" width="4.5" style="825" customWidth="1"/>
    <col min="13314" max="13314" width="4.5" style="825" bestFit="1" customWidth="1"/>
    <col min="13315" max="13315" width="75" style="825" customWidth="1"/>
    <col min="13316" max="13568" width="9.33203125" style="825"/>
    <col min="13569" max="13569" width="4.5" style="825" customWidth="1"/>
    <col min="13570" max="13570" width="4.5" style="825" bestFit="1" customWidth="1"/>
    <col min="13571" max="13571" width="75" style="825" customWidth="1"/>
    <col min="13572" max="13824" width="9.33203125" style="825"/>
    <col min="13825" max="13825" width="4.5" style="825" customWidth="1"/>
    <col min="13826" max="13826" width="4.5" style="825" bestFit="1" customWidth="1"/>
    <col min="13827" max="13827" width="75" style="825" customWidth="1"/>
    <col min="13828" max="14080" width="9.33203125" style="825"/>
    <col min="14081" max="14081" width="4.5" style="825" customWidth="1"/>
    <col min="14082" max="14082" width="4.5" style="825" bestFit="1" customWidth="1"/>
    <col min="14083" max="14083" width="75" style="825" customWidth="1"/>
    <col min="14084" max="14336" width="9.33203125" style="825"/>
    <col min="14337" max="14337" width="4.5" style="825" customWidth="1"/>
    <col min="14338" max="14338" width="4.5" style="825" bestFit="1" customWidth="1"/>
    <col min="14339" max="14339" width="75" style="825" customWidth="1"/>
    <col min="14340" max="14592" width="9.33203125" style="825"/>
    <col min="14593" max="14593" width="4.5" style="825" customWidth="1"/>
    <col min="14594" max="14594" width="4.5" style="825" bestFit="1" customWidth="1"/>
    <col min="14595" max="14595" width="75" style="825" customWidth="1"/>
    <col min="14596" max="14848" width="9.33203125" style="825"/>
    <col min="14849" max="14849" width="4.5" style="825" customWidth="1"/>
    <col min="14850" max="14850" width="4.5" style="825" bestFit="1" customWidth="1"/>
    <col min="14851" max="14851" width="75" style="825" customWidth="1"/>
    <col min="14852" max="15104" width="9.33203125" style="825"/>
    <col min="15105" max="15105" width="4.5" style="825" customWidth="1"/>
    <col min="15106" max="15106" width="4.5" style="825" bestFit="1" customWidth="1"/>
    <col min="15107" max="15107" width="75" style="825" customWidth="1"/>
    <col min="15108" max="15360" width="9.33203125" style="825"/>
    <col min="15361" max="15361" width="4.5" style="825" customWidth="1"/>
    <col min="15362" max="15362" width="4.5" style="825" bestFit="1" customWidth="1"/>
    <col min="15363" max="15363" width="75" style="825" customWidth="1"/>
    <col min="15364" max="15616" width="9.33203125" style="825"/>
    <col min="15617" max="15617" width="4.5" style="825" customWidth="1"/>
    <col min="15618" max="15618" width="4.5" style="825" bestFit="1" customWidth="1"/>
    <col min="15619" max="15619" width="75" style="825" customWidth="1"/>
    <col min="15620" max="15872" width="9.33203125" style="825"/>
    <col min="15873" max="15873" width="4.5" style="825" customWidth="1"/>
    <col min="15874" max="15874" width="4.5" style="825" bestFit="1" customWidth="1"/>
    <col min="15875" max="15875" width="75" style="825" customWidth="1"/>
    <col min="15876" max="16128" width="9.33203125" style="825"/>
    <col min="16129" max="16129" width="4.5" style="825" customWidth="1"/>
    <col min="16130" max="16130" width="4.5" style="825" bestFit="1" customWidth="1"/>
    <col min="16131" max="16131" width="75" style="825" customWidth="1"/>
    <col min="16132" max="16384" width="9.33203125" style="825"/>
  </cols>
  <sheetData>
    <row r="2" spans="1:3" x14ac:dyDescent="0.2">
      <c r="A2" s="825" t="s">
        <v>409</v>
      </c>
    </row>
    <row r="4" spans="1:3" x14ac:dyDescent="0.2">
      <c r="A4" s="825" t="s">
        <v>410</v>
      </c>
    </row>
    <row r="5" spans="1:3" ht="18" customHeight="1" x14ac:dyDescent="0.2">
      <c r="B5" s="828" t="s">
        <v>411</v>
      </c>
      <c r="C5" s="829" t="s">
        <v>412</v>
      </c>
    </row>
    <row r="6" spans="1:3" ht="18" customHeight="1" x14ac:dyDescent="0.2">
      <c r="B6" s="828" t="s">
        <v>413</v>
      </c>
      <c r="C6" s="829" t="s">
        <v>414</v>
      </c>
    </row>
    <row r="7" spans="1:3" ht="18" customHeight="1" x14ac:dyDescent="0.2">
      <c r="B7" s="828" t="s">
        <v>415</v>
      </c>
      <c r="C7" s="829" t="s">
        <v>416</v>
      </c>
    </row>
    <row r="8" spans="1:3" ht="27" x14ac:dyDescent="0.2">
      <c r="B8" s="828" t="s">
        <v>417</v>
      </c>
      <c r="C8" s="829" t="s">
        <v>418</v>
      </c>
    </row>
    <row r="9" spans="1:3" x14ac:dyDescent="0.2">
      <c r="C9" s="830"/>
    </row>
    <row r="10" spans="1:3" x14ac:dyDescent="0.2">
      <c r="A10" s="825" t="s">
        <v>419</v>
      </c>
      <c r="C10" s="830"/>
    </row>
    <row r="11" spans="1:3" ht="43.5" customHeight="1" x14ac:dyDescent="0.2">
      <c r="B11" s="828" t="s">
        <v>411</v>
      </c>
      <c r="C11" s="829" t="s">
        <v>420</v>
      </c>
    </row>
    <row r="13" spans="1:3" x14ac:dyDescent="0.2">
      <c r="A13" s="825" t="s">
        <v>421</v>
      </c>
      <c r="C13" s="830"/>
    </row>
    <row r="14" spans="1:3" ht="30.75" customHeight="1" x14ac:dyDescent="0.2">
      <c r="B14" s="828" t="s">
        <v>422</v>
      </c>
      <c r="C14" s="829" t="s">
        <v>423</v>
      </c>
    </row>
    <row r="16" spans="1:3" x14ac:dyDescent="0.2">
      <c r="A16" s="825" t="s">
        <v>424</v>
      </c>
      <c r="C16" s="830"/>
    </row>
    <row r="17" spans="2:3" ht="30" customHeight="1" x14ac:dyDescent="0.2">
      <c r="B17" s="828" t="s">
        <v>411</v>
      </c>
      <c r="C17" s="829" t="s">
        <v>425</v>
      </c>
    </row>
  </sheetData>
  <phoneticPr fontId="2"/>
  <pageMargins left="0.78700000000000003" right="0.23" top="0.5" bottom="0.21" header="0.51200000000000001" footer="0.2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view="pageBreakPreview" zoomScale="60" zoomScaleNormal="100" workbookViewId="0">
      <selection activeCell="A50" sqref="A50:B53"/>
    </sheetView>
  </sheetViews>
  <sheetFormatPr defaultRowHeight="13.5" x14ac:dyDescent="0.2"/>
  <cols>
    <col min="1" max="2" width="4.83203125" style="419" customWidth="1"/>
    <col min="3" max="3" width="23" style="419" customWidth="1"/>
    <col min="4" max="4" width="18.6640625" style="420" bestFit="1" customWidth="1"/>
    <col min="5" max="5" width="7" style="419" bestFit="1" customWidth="1"/>
    <col min="6" max="6" width="20.1640625" style="419" customWidth="1"/>
    <col min="7" max="7" width="14.5" style="419" customWidth="1"/>
    <col min="8" max="8" width="14" style="419" bestFit="1" customWidth="1"/>
    <col min="9" max="9" width="9.33203125" style="419"/>
    <col min="10" max="10" width="14" style="419" bestFit="1" customWidth="1"/>
    <col min="11" max="11" width="15.5" style="419" bestFit="1" customWidth="1"/>
    <col min="12" max="12" width="13.33203125" style="419" customWidth="1"/>
    <col min="13" max="13" width="16.5" style="419" customWidth="1"/>
    <col min="14" max="14" width="12.1640625" style="419" bestFit="1" customWidth="1"/>
    <col min="15" max="256" width="9.33203125" style="419"/>
    <col min="257" max="258" width="4.83203125" style="419" customWidth="1"/>
    <col min="259" max="259" width="23" style="419" customWidth="1"/>
    <col min="260" max="260" width="18.6640625" style="419" bestFit="1" customWidth="1"/>
    <col min="261" max="261" width="7" style="419" bestFit="1" customWidth="1"/>
    <col min="262" max="262" width="20.1640625" style="419" customWidth="1"/>
    <col min="263" max="263" width="14.5" style="419" customWidth="1"/>
    <col min="264" max="264" width="14" style="419" bestFit="1" customWidth="1"/>
    <col min="265" max="265" width="9.33203125" style="419"/>
    <col min="266" max="266" width="14" style="419" bestFit="1" customWidth="1"/>
    <col min="267" max="267" width="15.5" style="419" bestFit="1" customWidth="1"/>
    <col min="268" max="268" width="13.33203125" style="419" customWidth="1"/>
    <col min="269" max="269" width="16.5" style="419" customWidth="1"/>
    <col min="270" max="270" width="12.1640625" style="419" bestFit="1" customWidth="1"/>
    <col min="271" max="512" width="9.33203125" style="419"/>
    <col min="513" max="514" width="4.83203125" style="419" customWidth="1"/>
    <col min="515" max="515" width="23" style="419" customWidth="1"/>
    <col min="516" max="516" width="18.6640625" style="419" bestFit="1" customWidth="1"/>
    <col min="517" max="517" width="7" style="419" bestFit="1" customWidth="1"/>
    <col min="518" max="518" width="20.1640625" style="419" customWidth="1"/>
    <col min="519" max="519" width="14.5" style="419" customWidth="1"/>
    <col min="520" max="520" width="14" style="419" bestFit="1" customWidth="1"/>
    <col min="521" max="521" width="9.33203125" style="419"/>
    <col min="522" max="522" width="14" style="419" bestFit="1" customWidth="1"/>
    <col min="523" max="523" width="15.5" style="419" bestFit="1" customWidth="1"/>
    <col min="524" max="524" width="13.33203125" style="419" customWidth="1"/>
    <col min="525" max="525" width="16.5" style="419" customWidth="1"/>
    <col min="526" max="526" width="12.1640625" style="419" bestFit="1" customWidth="1"/>
    <col min="527" max="768" width="9.33203125" style="419"/>
    <col min="769" max="770" width="4.83203125" style="419" customWidth="1"/>
    <col min="771" max="771" width="23" style="419" customWidth="1"/>
    <col min="772" max="772" width="18.6640625" style="419" bestFit="1" customWidth="1"/>
    <col min="773" max="773" width="7" style="419" bestFit="1" customWidth="1"/>
    <col min="774" max="774" width="20.1640625" style="419" customWidth="1"/>
    <col min="775" max="775" width="14.5" style="419" customWidth="1"/>
    <col min="776" max="776" width="14" style="419" bestFit="1" customWidth="1"/>
    <col min="777" max="777" width="9.33203125" style="419"/>
    <col min="778" max="778" width="14" style="419" bestFit="1" customWidth="1"/>
    <col min="779" max="779" width="15.5" style="419" bestFit="1" customWidth="1"/>
    <col min="780" max="780" width="13.33203125" style="419" customWidth="1"/>
    <col min="781" max="781" width="16.5" style="419" customWidth="1"/>
    <col min="782" max="782" width="12.1640625" style="419" bestFit="1" customWidth="1"/>
    <col min="783" max="1024" width="9.33203125" style="419"/>
    <col min="1025" max="1026" width="4.83203125" style="419" customWidth="1"/>
    <col min="1027" max="1027" width="23" style="419" customWidth="1"/>
    <col min="1028" max="1028" width="18.6640625" style="419" bestFit="1" customWidth="1"/>
    <col min="1029" max="1029" width="7" style="419" bestFit="1" customWidth="1"/>
    <col min="1030" max="1030" width="20.1640625" style="419" customWidth="1"/>
    <col min="1031" max="1031" width="14.5" style="419" customWidth="1"/>
    <col min="1032" max="1032" width="14" style="419" bestFit="1" customWidth="1"/>
    <col min="1033" max="1033" width="9.33203125" style="419"/>
    <col min="1034" max="1034" width="14" style="419" bestFit="1" customWidth="1"/>
    <col min="1035" max="1035" width="15.5" style="419" bestFit="1" customWidth="1"/>
    <col min="1036" max="1036" width="13.33203125" style="419" customWidth="1"/>
    <col min="1037" max="1037" width="16.5" style="419" customWidth="1"/>
    <col min="1038" max="1038" width="12.1640625" style="419" bestFit="1" customWidth="1"/>
    <col min="1039" max="1280" width="9.33203125" style="419"/>
    <col min="1281" max="1282" width="4.83203125" style="419" customWidth="1"/>
    <col min="1283" max="1283" width="23" style="419" customWidth="1"/>
    <col min="1284" max="1284" width="18.6640625" style="419" bestFit="1" customWidth="1"/>
    <col min="1285" max="1285" width="7" style="419" bestFit="1" customWidth="1"/>
    <col min="1286" max="1286" width="20.1640625" style="419" customWidth="1"/>
    <col min="1287" max="1287" width="14.5" style="419" customWidth="1"/>
    <col min="1288" max="1288" width="14" style="419" bestFit="1" customWidth="1"/>
    <col min="1289" max="1289" width="9.33203125" style="419"/>
    <col min="1290" max="1290" width="14" style="419" bestFit="1" customWidth="1"/>
    <col min="1291" max="1291" width="15.5" style="419" bestFit="1" customWidth="1"/>
    <col min="1292" max="1292" width="13.33203125" style="419" customWidth="1"/>
    <col min="1293" max="1293" width="16.5" style="419" customWidth="1"/>
    <col min="1294" max="1294" width="12.1640625" style="419" bestFit="1" customWidth="1"/>
    <col min="1295" max="1536" width="9.33203125" style="419"/>
    <col min="1537" max="1538" width="4.83203125" style="419" customWidth="1"/>
    <col min="1539" max="1539" width="23" style="419" customWidth="1"/>
    <col min="1540" max="1540" width="18.6640625" style="419" bestFit="1" customWidth="1"/>
    <col min="1541" max="1541" width="7" style="419" bestFit="1" customWidth="1"/>
    <col min="1542" max="1542" width="20.1640625" style="419" customWidth="1"/>
    <col min="1543" max="1543" width="14.5" style="419" customWidth="1"/>
    <col min="1544" max="1544" width="14" style="419" bestFit="1" customWidth="1"/>
    <col min="1545" max="1545" width="9.33203125" style="419"/>
    <col min="1546" max="1546" width="14" style="419" bestFit="1" customWidth="1"/>
    <col min="1547" max="1547" width="15.5" style="419" bestFit="1" customWidth="1"/>
    <col min="1548" max="1548" width="13.33203125" style="419" customWidth="1"/>
    <col min="1549" max="1549" width="16.5" style="419" customWidth="1"/>
    <col min="1550" max="1550" width="12.1640625" style="419" bestFit="1" customWidth="1"/>
    <col min="1551" max="1792" width="9.33203125" style="419"/>
    <col min="1793" max="1794" width="4.83203125" style="419" customWidth="1"/>
    <col min="1795" max="1795" width="23" style="419" customWidth="1"/>
    <col min="1796" max="1796" width="18.6640625" style="419" bestFit="1" customWidth="1"/>
    <col min="1797" max="1797" width="7" style="419" bestFit="1" customWidth="1"/>
    <col min="1798" max="1798" width="20.1640625" style="419" customWidth="1"/>
    <col min="1799" max="1799" width="14.5" style="419" customWidth="1"/>
    <col min="1800" max="1800" width="14" style="419" bestFit="1" customWidth="1"/>
    <col min="1801" max="1801" width="9.33203125" style="419"/>
    <col min="1802" max="1802" width="14" style="419" bestFit="1" customWidth="1"/>
    <col min="1803" max="1803" width="15.5" style="419" bestFit="1" customWidth="1"/>
    <col min="1804" max="1804" width="13.33203125" style="419" customWidth="1"/>
    <col min="1805" max="1805" width="16.5" style="419" customWidth="1"/>
    <col min="1806" max="1806" width="12.1640625" style="419" bestFit="1" customWidth="1"/>
    <col min="1807" max="2048" width="9.33203125" style="419"/>
    <col min="2049" max="2050" width="4.83203125" style="419" customWidth="1"/>
    <col min="2051" max="2051" width="23" style="419" customWidth="1"/>
    <col min="2052" max="2052" width="18.6640625" style="419" bestFit="1" customWidth="1"/>
    <col min="2053" max="2053" width="7" style="419" bestFit="1" customWidth="1"/>
    <col min="2054" max="2054" width="20.1640625" style="419" customWidth="1"/>
    <col min="2055" max="2055" width="14.5" style="419" customWidth="1"/>
    <col min="2056" max="2056" width="14" style="419" bestFit="1" customWidth="1"/>
    <col min="2057" max="2057" width="9.33203125" style="419"/>
    <col min="2058" max="2058" width="14" style="419" bestFit="1" customWidth="1"/>
    <col min="2059" max="2059" width="15.5" style="419" bestFit="1" customWidth="1"/>
    <col min="2060" max="2060" width="13.33203125" style="419" customWidth="1"/>
    <col min="2061" max="2061" width="16.5" style="419" customWidth="1"/>
    <col min="2062" max="2062" width="12.1640625" style="419" bestFit="1" customWidth="1"/>
    <col min="2063" max="2304" width="9.33203125" style="419"/>
    <col min="2305" max="2306" width="4.83203125" style="419" customWidth="1"/>
    <col min="2307" max="2307" width="23" style="419" customWidth="1"/>
    <col min="2308" max="2308" width="18.6640625" style="419" bestFit="1" customWidth="1"/>
    <col min="2309" max="2309" width="7" style="419" bestFit="1" customWidth="1"/>
    <col min="2310" max="2310" width="20.1640625" style="419" customWidth="1"/>
    <col min="2311" max="2311" width="14.5" style="419" customWidth="1"/>
    <col min="2312" max="2312" width="14" style="419" bestFit="1" customWidth="1"/>
    <col min="2313" max="2313" width="9.33203125" style="419"/>
    <col min="2314" max="2314" width="14" style="419" bestFit="1" customWidth="1"/>
    <col min="2315" max="2315" width="15.5" style="419" bestFit="1" customWidth="1"/>
    <col min="2316" max="2316" width="13.33203125" style="419" customWidth="1"/>
    <col min="2317" max="2317" width="16.5" style="419" customWidth="1"/>
    <col min="2318" max="2318" width="12.1640625" style="419" bestFit="1" customWidth="1"/>
    <col min="2319" max="2560" width="9.33203125" style="419"/>
    <col min="2561" max="2562" width="4.83203125" style="419" customWidth="1"/>
    <col min="2563" max="2563" width="23" style="419" customWidth="1"/>
    <col min="2564" max="2564" width="18.6640625" style="419" bestFit="1" customWidth="1"/>
    <col min="2565" max="2565" width="7" style="419" bestFit="1" customWidth="1"/>
    <col min="2566" max="2566" width="20.1640625" style="419" customWidth="1"/>
    <col min="2567" max="2567" width="14.5" style="419" customWidth="1"/>
    <col min="2568" max="2568" width="14" style="419" bestFit="1" customWidth="1"/>
    <col min="2569" max="2569" width="9.33203125" style="419"/>
    <col min="2570" max="2570" width="14" style="419" bestFit="1" customWidth="1"/>
    <col min="2571" max="2571" width="15.5" style="419" bestFit="1" customWidth="1"/>
    <col min="2572" max="2572" width="13.33203125" style="419" customWidth="1"/>
    <col min="2573" max="2573" width="16.5" style="419" customWidth="1"/>
    <col min="2574" max="2574" width="12.1640625" style="419" bestFit="1" customWidth="1"/>
    <col min="2575" max="2816" width="9.33203125" style="419"/>
    <col min="2817" max="2818" width="4.83203125" style="419" customWidth="1"/>
    <col min="2819" max="2819" width="23" style="419" customWidth="1"/>
    <col min="2820" max="2820" width="18.6640625" style="419" bestFit="1" customWidth="1"/>
    <col min="2821" max="2821" width="7" style="419" bestFit="1" customWidth="1"/>
    <col min="2822" max="2822" width="20.1640625" style="419" customWidth="1"/>
    <col min="2823" max="2823" width="14.5" style="419" customWidth="1"/>
    <col min="2824" max="2824" width="14" style="419" bestFit="1" customWidth="1"/>
    <col min="2825" max="2825" width="9.33203125" style="419"/>
    <col min="2826" max="2826" width="14" style="419" bestFit="1" customWidth="1"/>
    <col min="2827" max="2827" width="15.5" style="419" bestFit="1" customWidth="1"/>
    <col min="2828" max="2828" width="13.33203125" style="419" customWidth="1"/>
    <col min="2829" max="2829" width="16.5" style="419" customWidth="1"/>
    <col min="2830" max="2830" width="12.1640625" style="419" bestFit="1" customWidth="1"/>
    <col min="2831" max="3072" width="9.33203125" style="419"/>
    <col min="3073" max="3074" width="4.83203125" style="419" customWidth="1"/>
    <col min="3075" max="3075" width="23" style="419" customWidth="1"/>
    <col min="3076" max="3076" width="18.6640625" style="419" bestFit="1" customWidth="1"/>
    <col min="3077" max="3077" width="7" style="419" bestFit="1" customWidth="1"/>
    <col min="3078" max="3078" width="20.1640625" style="419" customWidth="1"/>
    <col min="3079" max="3079" width="14.5" style="419" customWidth="1"/>
    <col min="3080" max="3080" width="14" style="419" bestFit="1" customWidth="1"/>
    <col min="3081" max="3081" width="9.33203125" style="419"/>
    <col min="3082" max="3082" width="14" style="419" bestFit="1" customWidth="1"/>
    <col min="3083" max="3083" width="15.5" style="419" bestFit="1" customWidth="1"/>
    <col min="3084" max="3084" width="13.33203125" style="419" customWidth="1"/>
    <col min="3085" max="3085" width="16.5" style="419" customWidth="1"/>
    <col min="3086" max="3086" width="12.1640625" style="419" bestFit="1" customWidth="1"/>
    <col min="3087" max="3328" width="9.33203125" style="419"/>
    <col min="3329" max="3330" width="4.83203125" style="419" customWidth="1"/>
    <col min="3331" max="3331" width="23" style="419" customWidth="1"/>
    <col min="3332" max="3332" width="18.6640625" style="419" bestFit="1" customWidth="1"/>
    <col min="3333" max="3333" width="7" style="419" bestFit="1" customWidth="1"/>
    <col min="3334" max="3334" width="20.1640625" style="419" customWidth="1"/>
    <col min="3335" max="3335" width="14.5" style="419" customWidth="1"/>
    <col min="3336" max="3336" width="14" style="419" bestFit="1" customWidth="1"/>
    <col min="3337" max="3337" width="9.33203125" style="419"/>
    <col min="3338" max="3338" width="14" style="419" bestFit="1" customWidth="1"/>
    <col min="3339" max="3339" width="15.5" style="419" bestFit="1" customWidth="1"/>
    <col min="3340" max="3340" width="13.33203125" style="419" customWidth="1"/>
    <col min="3341" max="3341" width="16.5" style="419" customWidth="1"/>
    <col min="3342" max="3342" width="12.1640625" style="419" bestFit="1" customWidth="1"/>
    <col min="3343" max="3584" width="9.33203125" style="419"/>
    <col min="3585" max="3586" width="4.83203125" style="419" customWidth="1"/>
    <col min="3587" max="3587" width="23" style="419" customWidth="1"/>
    <col min="3588" max="3588" width="18.6640625" style="419" bestFit="1" customWidth="1"/>
    <col min="3589" max="3589" width="7" style="419" bestFit="1" customWidth="1"/>
    <col min="3590" max="3590" width="20.1640625" style="419" customWidth="1"/>
    <col min="3591" max="3591" width="14.5" style="419" customWidth="1"/>
    <col min="3592" max="3592" width="14" style="419" bestFit="1" customWidth="1"/>
    <col min="3593" max="3593" width="9.33203125" style="419"/>
    <col min="3594" max="3594" width="14" style="419" bestFit="1" customWidth="1"/>
    <col min="3595" max="3595" width="15.5" style="419" bestFit="1" customWidth="1"/>
    <col min="3596" max="3596" width="13.33203125" style="419" customWidth="1"/>
    <col min="3597" max="3597" width="16.5" style="419" customWidth="1"/>
    <col min="3598" max="3598" width="12.1640625" style="419" bestFit="1" customWidth="1"/>
    <col min="3599" max="3840" width="9.33203125" style="419"/>
    <col min="3841" max="3842" width="4.83203125" style="419" customWidth="1"/>
    <col min="3843" max="3843" width="23" style="419" customWidth="1"/>
    <col min="3844" max="3844" width="18.6640625" style="419" bestFit="1" customWidth="1"/>
    <col min="3845" max="3845" width="7" style="419" bestFit="1" customWidth="1"/>
    <col min="3846" max="3846" width="20.1640625" style="419" customWidth="1"/>
    <col min="3847" max="3847" width="14.5" style="419" customWidth="1"/>
    <col min="3848" max="3848" width="14" style="419" bestFit="1" customWidth="1"/>
    <col min="3849" max="3849" width="9.33203125" style="419"/>
    <col min="3850" max="3850" width="14" style="419" bestFit="1" customWidth="1"/>
    <col min="3851" max="3851" width="15.5" style="419" bestFit="1" customWidth="1"/>
    <col min="3852" max="3852" width="13.33203125" style="419" customWidth="1"/>
    <col min="3853" max="3853" width="16.5" style="419" customWidth="1"/>
    <col min="3854" max="3854" width="12.1640625" style="419" bestFit="1" customWidth="1"/>
    <col min="3855" max="4096" width="9.33203125" style="419"/>
    <col min="4097" max="4098" width="4.83203125" style="419" customWidth="1"/>
    <col min="4099" max="4099" width="23" style="419" customWidth="1"/>
    <col min="4100" max="4100" width="18.6640625" style="419" bestFit="1" customWidth="1"/>
    <col min="4101" max="4101" width="7" style="419" bestFit="1" customWidth="1"/>
    <col min="4102" max="4102" width="20.1640625" style="419" customWidth="1"/>
    <col min="4103" max="4103" width="14.5" style="419" customWidth="1"/>
    <col min="4104" max="4104" width="14" style="419" bestFit="1" customWidth="1"/>
    <col min="4105" max="4105" width="9.33203125" style="419"/>
    <col min="4106" max="4106" width="14" style="419" bestFit="1" customWidth="1"/>
    <col min="4107" max="4107" width="15.5" style="419" bestFit="1" customWidth="1"/>
    <col min="4108" max="4108" width="13.33203125" style="419" customWidth="1"/>
    <col min="4109" max="4109" width="16.5" style="419" customWidth="1"/>
    <col min="4110" max="4110" width="12.1640625" style="419" bestFit="1" customWidth="1"/>
    <col min="4111" max="4352" width="9.33203125" style="419"/>
    <col min="4353" max="4354" width="4.83203125" style="419" customWidth="1"/>
    <col min="4355" max="4355" width="23" style="419" customWidth="1"/>
    <col min="4356" max="4356" width="18.6640625" style="419" bestFit="1" customWidth="1"/>
    <col min="4357" max="4357" width="7" style="419" bestFit="1" customWidth="1"/>
    <col min="4358" max="4358" width="20.1640625" style="419" customWidth="1"/>
    <col min="4359" max="4359" width="14.5" style="419" customWidth="1"/>
    <col min="4360" max="4360" width="14" style="419" bestFit="1" customWidth="1"/>
    <col min="4361" max="4361" width="9.33203125" style="419"/>
    <col min="4362" max="4362" width="14" style="419" bestFit="1" customWidth="1"/>
    <col min="4363" max="4363" width="15.5" style="419" bestFit="1" customWidth="1"/>
    <col min="4364" max="4364" width="13.33203125" style="419" customWidth="1"/>
    <col min="4365" max="4365" width="16.5" style="419" customWidth="1"/>
    <col min="4366" max="4366" width="12.1640625" style="419" bestFit="1" customWidth="1"/>
    <col min="4367" max="4608" width="9.33203125" style="419"/>
    <col min="4609" max="4610" width="4.83203125" style="419" customWidth="1"/>
    <col min="4611" max="4611" width="23" style="419" customWidth="1"/>
    <col min="4612" max="4612" width="18.6640625" style="419" bestFit="1" customWidth="1"/>
    <col min="4613" max="4613" width="7" style="419" bestFit="1" customWidth="1"/>
    <col min="4614" max="4614" width="20.1640625" style="419" customWidth="1"/>
    <col min="4615" max="4615" width="14.5" style="419" customWidth="1"/>
    <col min="4616" max="4616" width="14" style="419" bestFit="1" customWidth="1"/>
    <col min="4617" max="4617" width="9.33203125" style="419"/>
    <col min="4618" max="4618" width="14" style="419" bestFit="1" customWidth="1"/>
    <col min="4619" max="4619" width="15.5" style="419" bestFit="1" customWidth="1"/>
    <col min="4620" max="4620" width="13.33203125" style="419" customWidth="1"/>
    <col min="4621" max="4621" width="16.5" style="419" customWidth="1"/>
    <col min="4622" max="4622" width="12.1640625" style="419" bestFit="1" customWidth="1"/>
    <col min="4623" max="4864" width="9.33203125" style="419"/>
    <col min="4865" max="4866" width="4.83203125" style="419" customWidth="1"/>
    <col min="4867" max="4867" width="23" style="419" customWidth="1"/>
    <col min="4868" max="4868" width="18.6640625" style="419" bestFit="1" customWidth="1"/>
    <col min="4869" max="4869" width="7" style="419" bestFit="1" customWidth="1"/>
    <col min="4870" max="4870" width="20.1640625" style="419" customWidth="1"/>
    <col min="4871" max="4871" width="14.5" style="419" customWidth="1"/>
    <col min="4872" max="4872" width="14" style="419" bestFit="1" customWidth="1"/>
    <col min="4873" max="4873" width="9.33203125" style="419"/>
    <col min="4874" max="4874" width="14" style="419" bestFit="1" customWidth="1"/>
    <col min="4875" max="4875" width="15.5" style="419" bestFit="1" customWidth="1"/>
    <col min="4876" max="4876" width="13.33203125" style="419" customWidth="1"/>
    <col min="4877" max="4877" width="16.5" style="419" customWidth="1"/>
    <col min="4878" max="4878" width="12.1640625" style="419" bestFit="1" customWidth="1"/>
    <col min="4879" max="5120" width="9.33203125" style="419"/>
    <col min="5121" max="5122" width="4.83203125" style="419" customWidth="1"/>
    <col min="5123" max="5123" width="23" style="419" customWidth="1"/>
    <col min="5124" max="5124" width="18.6640625" style="419" bestFit="1" customWidth="1"/>
    <col min="5125" max="5125" width="7" style="419" bestFit="1" customWidth="1"/>
    <col min="5126" max="5126" width="20.1640625" style="419" customWidth="1"/>
    <col min="5127" max="5127" width="14.5" style="419" customWidth="1"/>
    <col min="5128" max="5128" width="14" style="419" bestFit="1" customWidth="1"/>
    <col min="5129" max="5129" width="9.33203125" style="419"/>
    <col min="5130" max="5130" width="14" style="419" bestFit="1" customWidth="1"/>
    <col min="5131" max="5131" width="15.5" style="419" bestFit="1" customWidth="1"/>
    <col min="5132" max="5132" width="13.33203125" style="419" customWidth="1"/>
    <col min="5133" max="5133" width="16.5" style="419" customWidth="1"/>
    <col min="5134" max="5134" width="12.1640625" style="419" bestFit="1" customWidth="1"/>
    <col min="5135" max="5376" width="9.33203125" style="419"/>
    <col min="5377" max="5378" width="4.83203125" style="419" customWidth="1"/>
    <col min="5379" max="5379" width="23" style="419" customWidth="1"/>
    <col min="5380" max="5380" width="18.6640625" style="419" bestFit="1" customWidth="1"/>
    <col min="5381" max="5381" width="7" style="419" bestFit="1" customWidth="1"/>
    <col min="5382" max="5382" width="20.1640625" style="419" customWidth="1"/>
    <col min="5383" max="5383" width="14.5" style="419" customWidth="1"/>
    <col min="5384" max="5384" width="14" style="419" bestFit="1" customWidth="1"/>
    <col min="5385" max="5385" width="9.33203125" style="419"/>
    <col min="5386" max="5386" width="14" style="419" bestFit="1" customWidth="1"/>
    <col min="5387" max="5387" width="15.5" style="419" bestFit="1" customWidth="1"/>
    <col min="5388" max="5388" width="13.33203125" style="419" customWidth="1"/>
    <col min="5389" max="5389" width="16.5" style="419" customWidth="1"/>
    <col min="5390" max="5390" width="12.1640625" style="419" bestFit="1" customWidth="1"/>
    <col min="5391" max="5632" width="9.33203125" style="419"/>
    <col min="5633" max="5634" width="4.83203125" style="419" customWidth="1"/>
    <col min="5635" max="5635" width="23" style="419" customWidth="1"/>
    <col min="5636" max="5636" width="18.6640625" style="419" bestFit="1" customWidth="1"/>
    <col min="5637" max="5637" width="7" style="419" bestFit="1" customWidth="1"/>
    <col min="5638" max="5638" width="20.1640625" style="419" customWidth="1"/>
    <col min="5639" max="5639" width="14.5" style="419" customWidth="1"/>
    <col min="5640" max="5640" width="14" style="419" bestFit="1" customWidth="1"/>
    <col min="5641" max="5641" width="9.33203125" style="419"/>
    <col min="5642" max="5642" width="14" style="419" bestFit="1" customWidth="1"/>
    <col min="5643" max="5643" width="15.5" style="419" bestFit="1" customWidth="1"/>
    <col min="5644" max="5644" width="13.33203125" style="419" customWidth="1"/>
    <col min="5645" max="5645" width="16.5" style="419" customWidth="1"/>
    <col min="5646" max="5646" width="12.1640625" style="419" bestFit="1" customWidth="1"/>
    <col min="5647" max="5888" width="9.33203125" style="419"/>
    <col min="5889" max="5890" width="4.83203125" style="419" customWidth="1"/>
    <col min="5891" max="5891" width="23" style="419" customWidth="1"/>
    <col min="5892" max="5892" width="18.6640625" style="419" bestFit="1" customWidth="1"/>
    <col min="5893" max="5893" width="7" style="419" bestFit="1" customWidth="1"/>
    <col min="5894" max="5894" width="20.1640625" style="419" customWidth="1"/>
    <col min="5895" max="5895" width="14.5" style="419" customWidth="1"/>
    <col min="5896" max="5896" width="14" style="419" bestFit="1" customWidth="1"/>
    <col min="5897" max="5897" width="9.33203125" style="419"/>
    <col min="5898" max="5898" width="14" style="419" bestFit="1" customWidth="1"/>
    <col min="5899" max="5899" width="15.5" style="419" bestFit="1" customWidth="1"/>
    <col min="5900" max="5900" width="13.33203125" style="419" customWidth="1"/>
    <col min="5901" max="5901" width="16.5" style="419" customWidth="1"/>
    <col min="5902" max="5902" width="12.1640625" style="419" bestFit="1" customWidth="1"/>
    <col min="5903" max="6144" width="9.33203125" style="419"/>
    <col min="6145" max="6146" width="4.83203125" style="419" customWidth="1"/>
    <col min="6147" max="6147" width="23" style="419" customWidth="1"/>
    <col min="6148" max="6148" width="18.6640625" style="419" bestFit="1" customWidth="1"/>
    <col min="6149" max="6149" width="7" style="419" bestFit="1" customWidth="1"/>
    <col min="6150" max="6150" width="20.1640625" style="419" customWidth="1"/>
    <col min="6151" max="6151" width="14.5" style="419" customWidth="1"/>
    <col min="6152" max="6152" width="14" style="419" bestFit="1" customWidth="1"/>
    <col min="6153" max="6153" width="9.33203125" style="419"/>
    <col min="6154" max="6154" width="14" style="419" bestFit="1" customWidth="1"/>
    <col min="6155" max="6155" width="15.5" style="419" bestFit="1" customWidth="1"/>
    <col min="6156" max="6156" width="13.33203125" style="419" customWidth="1"/>
    <col min="6157" max="6157" width="16.5" style="419" customWidth="1"/>
    <col min="6158" max="6158" width="12.1640625" style="419" bestFit="1" customWidth="1"/>
    <col min="6159" max="6400" width="9.33203125" style="419"/>
    <col min="6401" max="6402" width="4.83203125" style="419" customWidth="1"/>
    <col min="6403" max="6403" width="23" style="419" customWidth="1"/>
    <col min="6404" max="6404" width="18.6640625" style="419" bestFit="1" customWidth="1"/>
    <col min="6405" max="6405" width="7" style="419" bestFit="1" customWidth="1"/>
    <col min="6406" max="6406" width="20.1640625" style="419" customWidth="1"/>
    <col min="6407" max="6407" width="14.5" style="419" customWidth="1"/>
    <col min="6408" max="6408" width="14" style="419" bestFit="1" customWidth="1"/>
    <col min="6409" max="6409" width="9.33203125" style="419"/>
    <col min="6410" max="6410" width="14" style="419" bestFit="1" customWidth="1"/>
    <col min="6411" max="6411" width="15.5" style="419" bestFit="1" customWidth="1"/>
    <col min="6412" max="6412" width="13.33203125" style="419" customWidth="1"/>
    <col min="6413" max="6413" width="16.5" style="419" customWidth="1"/>
    <col min="6414" max="6414" width="12.1640625" style="419" bestFit="1" customWidth="1"/>
    <col min="6415" max="6656" width="9.33203125" style="419"/>
    <col min="6657" max="6658" width="4.83203125" style="419" customWidth="1"/>
    <col min="6659" max="6659" width="23" style="419" customWidth="1"/>
    <col min="6660" max="6660" width="18.6640625" style="419" bestFit="1" customWidth="1"/>
    <col min="6661" max="6661" width="7" style="419" bestFit="1" customWidth="1"/>
    <col min="6662" max="6662" width="20.1640625" style="419" customWidth="1"/>
    <col min="6663" max="6663" width="14.5" style="419" customWidth="1"/>
    <col min="6664" max="6664" width="14" style="419" bestFit="1" customWidth="1"/>
    <col min="6665" max="6665" width="9.33203125" style="419"/>
    <col min="6666" max="6666" width="14" style="419" bestFit="1" customWidth="1"/>
    <col min="6667" max="6667" width="15.5" style="419" bestFit="1" customWidth="1"/>
    <col min="6668" max="6668" width="13.33203125" style="419" customWidth="1"/>
    <col min="6669" max="6669" width="16.5" style="419" customWidth="1"/>
    <col min="6670" max="6670" width="12.1640625" style="419" bestFit="1" customWidth="1"/>
    <col min="6671" max="6912" width="9.33203125" style="419"/>
    <col min="6913" max="6914" width="4.83203125" style="419" customWidth="1"/>
    <col min="6915" max="6915" width="23" style="419" customWidth="1"/>
    <col min="6916" max="6916" width="18.6640625" style="419" bestFit="1" customWidth="1"/>
    <col min="6917" max="6917" width="7" style="419" bestFit="1" customWidth="1"/>
    <col min="6918" max="6918" width="20.1640625" style="419" customWidth="1"/>
    <col min="6919" max="6919" width="14.5" style="419" customWidth="1"/>
    <col min="6920" max="6920" width="14" style="419" bestFit="1" customWidth="1"/>
    <col min="6921" max="6921" width="9.33203125" style="419"/>
    <col min="6922" max="6922" width="14" style="419" bestFit="1" customWidth="1"/>
    <col min="6923" max="6923" width="15.5" style="419" bestFit="1" customWidth="1"/>
    <col min="6924" max="6924" width="13.33203125" style="419" customWidth="1"/>
    <col min="6925" max="6925" width="16.5" style="419" customWidth="1"/>
    <col min="6926" max="6926" width="12.1640625" style="419" bestFit="1" customWidth="1"/>
    <col min="6927" max="7168" width="9.33203125" style="419"/>
    <col min="7169" max="7170" width="4.83203125" style="419" customWidth="1"/>
    <col min="7171" max="7171" width="23" style="419" customWidth="1"/>
    <col min="7172" max="7172" width="18.6640625" style="419" bestFit="1" customWidth="1"/>
    <col min="7173" max="7173" width="7" style="419" bestFit="1" customWidth="1"/>
    <col min="7174" max="7174" width="20.1640625" style="419" customWidth="1"/>
    <col min="7175" max="7175" width="14.5" style="419" customWidth="1"/>
    <col min="7176" max="7176" width="14" style="419" bestFit="1" customWidth="1"/>
    <col min="7177" max="7177" width="9.33203125" style="419"/>
    <col min="7178" max="7178" width="14" style="419" bestFit="1" customWidth="1"/>
    <col min="7179" max="7179" width="15.5" style="419" bestFit="1" customWidth="1"/>
    <col min="7180" max="7180" width="13.33203125" style="419" customWidth="1"/>
    <col min="7181" max="7181" width="16.5" style="419" customWidth="1"/>
    <col min="7182" max="7182" width="12.1640625" style="419" bestFit="1" customWidth="1"/>
    <col min="7183" max="7424" width="9.33203125" style="419"/>
    <col min="7425" max="7426" width="4.83203125" style="419" customWidth="1"/>
    <col min="7427" max="7427" width="23" style="419" customWidth="1"/>
    <col min="7428" max="7428" width="18.6640625" style="419" bestFit="1" customWidth="1"/>
    <col min="7429" max="7429" width="7" style="419" bestFit="1" customWidth="1"/>
    <col min="7430" max="7430" width="20.1640625" style="419" customWidth="1"/>
    <col min="7431" max="7431" width="14.5" style="419" customWidth="1"/>
    <col min="7432" max="7432" width="14" style="419" bestFit="1" customWidth="1"/>
    <col min="7433" max="7433" width="9.33203125" style="419"/>
    <col min="7434" max="7434" width="14" style="419" bestFit="1" customWidth="1"/>
    <col min="7435" max="7435" width="15.5" style="419" bestFit="1" customWidth="1"/>
    <col min="7436" max="7436" width="13.33203125" style="419" customWidth="1"/>
    <col min="7437" max="7437" width="16.5" style="419" customWidth="1"/>
    <col min="7438" max="7438" width="12.1640625" style="419" bestFit="1" customWidth="1"/>
    <col min="7439" max="7680" width="9.33203125" style="419"/>
    <col min="7681" max="7682" width="4.83203125" style="419" customWidth="1"/>
    <col min="7683" max="7683" width="23" style="419" customWidth="1"/>
    <col min="7684" max="7684" width="18.6640625" style="419" bestFit="1" customWidth="1"/>
    <col min="7685" max="7685" width="7" style="419" bestFit="1" customWidth="1"/>
    <col min="7686" max="7686" width="20.1640625" style="419" customWidth="1"/>
    <col min="7687" max="7687" width="14.5" style="419" customWidth="1"/>
    <col min="7688" max="7688" width="14" style="419" bestFit="1" customWidth="1"/>
    <col min="7689" max="7689" width="9.33203125" style="419"/>
    <col min="7690" max="7690" width="14" style="419" bestFit="1" customWidth="1"/>
    <col min="7691" max="7691" width="15.5" style="419" bestFit="1" customWidth="1"/>
    <col min="7692" max="7692" width="13.33203125" style="419" customWidth="1"/>
    <col min="7693" max="7693" width="16.5" style="419" customWidth="1"/>
    <col min="7694" max="7694" width="12.1640625" style="419" bestFit="1" customWidth="1"/>
    <col min="7695" max="7936" width="9.33203125" style="419"/>
    <col min="7937" max="7938" width="4.83203125" style="419" customWidth="1"/>
    <col min="7939" max="7939" width="23" style="419" customWidth="1"/>
    <col min="7940" max="7940" width="18.6640625" style="419" bestFit="1" customWidth="1"/>
    <col min="7941" max="7941" width="7" style="419" bestFit="1" customWidth="1"/>
    <col min="7942" max="7942" width="20.1640625" style="419" customWidth="1"/>
    <col min="7943" max="7943" width="14.5" style="419" customWidth="1"/>
    <col min="7944" max="7944" width="14" style="419" bestFit="1" customWidth="1"/>
    <col min="7945" max="7945" width="9.33203125" style="419"/>
    <col min="7946" max="7946" width="14" style="419" bestFit="1" customWidth="1"/>
    <col min="7947" max="7947" width="15.5" style="419" bestFit="1" customWidth="1"/>
    <col min="7948" max="7948" width="13.33203125" style="419" customWidth="1"/>
    <col min="7949" max="7949" width="16.5" style="419" customWidth="1"/>
    <col min="7950" max="7950" width="12.1640625" style="419" bestFit="1" customWidth="1"/>
    <col min="7951" max="8192" width="9.33203125" style="419"/>
    <col min="8193" max="8194" width="4.83203125" style="419" customWidth="1"/>
    <col min="8195" max="8195" width="23" style="419" customWidth="1"/>
    <col min="8196" max="8196" width="18.6640625" style="419" bestFit="1" customWidth="1"/>
    <col min="8197" max="8197" width="7" style="419" bestFit="1" customWidth="1"/>
    <col min="8198" max="8198" width="20.1640625" style="419" customWidth="1"/>
    <col min="8199" max="8199" width="14.5" style="419" customWidth="1"/>
    <col min="8200" max="8200" width="14" style="419" bestFit="1" customWidth="1"/>
    <col min="8201" max="8201" width="9.33203125" style="419"/>
    <col min="8202" max="8202" width="14" style="419" bestFit="1" customWidth="1"/>
    <col min="8203" max="8203" width="15.5" style="419" bestFit="1" customWidth="1"/>
    <col min="8204" max="8204" width="13.33203125" style="419" customWidth="1"/>
    <col min="8205" max="8205" width="16.5" style="419" customWidth="1"/>
    <col min="8206" max="8206" width="12.1640625" style="419" bestFit="1" customWidth="1"/>
    <col min="8207" max="8448" width="9.33203125" style="419"/>
    <col min="8449" max="8450" width="4.83203125" style="419" customWidth="1"/>
    <col min="8451" max="8451" width="23" style="419" customWidth="1"/>
    <col min="8452" max="8452" width="18.6640625" style="419" bestFit="1" customWidth="1"/>
    <col min="8453" max="8453" width="7" style="419" bestFit="1" customWidth="1"/>
    <col min="8454" max="8454" width="20.1640625" style="419" customWidth="1"/>
    <col min="8455" max="8455" width="14.5" style="419" customWidth="1"/>
    <col min="8456" max="8456" width="14" style="419" bestFit="1" customWidth="1"/>
    <col min="8457" max="8457" width="9.33203125" style="419"/>
    <col min="8458" max="8458" width="14" style="419" bestFit="1" customWidth="1"/>
    <col min="8459" max="8459" width="15.5" style="419" bestFit="1" customWidth="1"/>
    <col min="8460" max="8460" width="13.33203125" style="419" customWidth="1"/>
    <col min="8461" max="8461" width="16.5" style="419" customWidth="1"/>
    <col min="8462" max="8462" width="12.1640625" style="419" bestFit="1" customWidth="1"/>
    <col min="8463" max="8704" width="9.33203125" style="419"/>
    <col min="8705" max="8706" width="4.83203125" style="419" customWidth="1"/>
    <col min="8707" max="8707" width="23" style="419" customWidth="1"/>
    <col min="8708" max="8708" width="18.6640625" style="419" bestFit="1" customWidth="1"/>
    <col min="8709" max="8709" width="7" style="419" bestFit="1" customWidth="1"/>
    <col min="8710" max="8710" width="20.1640625" style="419" customWidth="1"/>
    <col min="8711" max="8711" width="14.5" style="419" customWidth="1"/>
    <col min="8712" max="8712" width="14" style="419" bestFit="1" customWidth="1"/>
    <col min="8713" max="8713" width="9.33203125" style="419"/>
    <col min="8714" max="8714" width="14" style="419" bestFit="1" customWidth="1"/>
    <col min="8715" max="8715" width="15.5" style="419" bestFit="1" customWidth="1"/>
    <col min="8716" max="8716" width="13.33203125" style="419" customWidth="1"/>
    <col min="8717" max="8717" width="16.5" style="419" customWidth="1"/>
    <col min="8718" max="8718" width="12.1640625" style="419" bestFit="1" customWidth="1"/>
    <col min="8719" max="8960" width="9.33203125" style="419"/>
    <col min="8961" max="8962" width="4.83203125" style="419" customWidth="1"/>
    <col min="8963" max="8963" width="23" style="419" customWidth="1"/>
    <col min="8964" max="8964" width="18.6640625" style="419" bestFit="1" customWidth="1"/>
    <col min="8965" max="8965" width="7" style="419" bestFit="1" customWidth="1"/>
    <col min="8966" max="8966" width="20.1640625" style="419" customWidth="1"/>
    <col min="8967" max="8967" width="14.5" style="419" customWidth="1"/>
    <col min="8968" max="8968" width="14" style="419" bestFit="1" customWidth="1"/>
    <col min="8969" max="8969" width="9.33203125" style="419"/>
    <col min="8970" max="8970" width="14" style="419" bestFit="1" customWidth="1"/>
    <col min="8971" max="8971" width="15.5" style="419" bestFit="1" customWidth="1"/>
    <col min="8972" max="8972" width="13.33203125" style="419" customWidth="1"/>
    <col min="8973" max="8973" width="16.5" style="419" customWidth="1"/>
    <col min="8974" max="8974" width="12.1640625" style="419" bestFit="1" customWidth="1"/>
    <col min="8975" max="9216" width="9.33203125" style="419"/>
    <col min="9217" max="9218" width="4.83203125" style="419" customWidth="1"/>
    <col min="9219" max="9219" width="23" style="419" customWidth="1"/>
    <col min="9220" max="9220" width="18.6640625" style="419" bestFit="1" customWidth="1"/>
    <col min="9221" max="9221" width="7" style="419" bestFit="1" customWidth="1"/>
    <col min="9222" max="9222" width="20.1640625" style="419" customWidth="1"/>
    <col min="9223" max="9223" width="14.5" style="419" customWidth="1"/>
    <col min="9224" max="9224" width="14" style="419" bestFit="1" customWidth="1"/>
    <col min="9225" max="9225" width="9.33203125" style="419"/>
    <col min="9226" max="9226" width="14" style="419" bestFit="1" customWidth="1"/>
    <col min="9227" max="9227" width="15.5" style="419" bestFit="1" customWidth="1"/>
    <col min="9228" max="9228" width="13.33203125" style="419" customWidth="1"/>
    <col min="9229" max="9229" width="16.5" style="419" customWidth="1"/>
    <col min="9230" max="9230" width="12.1640625" style="419" bestFit="1" customWidth="1"/>
    <col min="9231" max="9472" width="9.33203125" style="419"/>
    <col min="9473" max="9474" width="4.83203125" style="419" customWidth="1"/>
    <col min="9475" max="9475" width="23" style="419" customWidth="1"/>
    <col min="9476" max="9476" width="18.6640625" style="419" bestFit="1" customWidth="1"/>
    <col min="9477" max="9477" width="7" style="419" bestFit="1" customWidth="1"/>
    <col min="9478" max="9478" width="20.1640625" style="419" customWidth="1"/>
    <col min="9479" max="9479" width="14.5" style="419" customWidth="1"/>
    <col min="9480" max="9480" width="14" style="419" bestFit="1" customWidth="1"/>
    <col min="9481" max="9481" width="9.33203125" style="419"/>
    <col min="9482" max="9482" width="14" style="419" bestFit="1" customWidth="1"/>
    <col min="9483" max="9483" width="15.5" style="419" bestFit="1" customWidth="1"/>
    <col min="9484" max="9484" width="13.33203125" style="419" customWidth="1"/>
    <col min="9485" max="9485" width="16.5" style="419" customWidth="1"/>
    <col min="9486" max="9486" width="12.1640625" style="419" bestFit="1" customWidth="1"/>
    <col min="9487" max="9728" width="9.33203125" style="419"/>
    <col min="9729" max="9730" width="4.83203125" style="419" customWidth="1"/>
    <col min="9731" max="9731" width="23" style="419" customWidth="1"/>
    <col min="9732" max="9732" width="18.6640625" style="419" bestFit="1" customWidth="1"/>
    <col min="9733" max="9733" width="7" style="419" bestFit="1" customWidth="1"/>
    <col min="9734" max="9734" width="20.1640625" style="419" customWidth="1"/>
    <col min="9735" max="9735" width="14.5" style="419" customWidth="1"/>
    <col min="9736" max="9736" width="14" style="419" bestFit="1" customWidth="1"/>
    <col min="9737" max="9737" width="9.33203125" style="419"/>
    <col min="9738" max="9738" width="14" style="419" bestFit="1" customWidth="1"/>
    <col min="9739" max="9739" width="15.5" style="419" bestFit="1" customWidth="1"/>
    <col min="9740" max="9740" width="13.33203125" style="419" customWidth="1"/>
    <col min="9741" max="9741" width="16.5" style="419" customWidth="1"/>
    <col min="9742" max="9742" width="12.1640625" style="419" bestFit="1" customWidth="1"/>
    <col min="9743" max="9984" width="9.33203125" style="419"/>
    <col min="9985" max="9986" width="4.83203125" style="419" customWidth="1"/>
    <col min="9987" max="9987" width="23" style="419" customWidth="1"/>
    <col min="9988" max="9988" width="18.6640625" style="419" bestFit="1" customWidth="1"/>
    <col min="9989" max="9989" width="7" style="419" bestFit="1" customWidth="1"/>
    <col min="9990" max="9990" width="20.1640625" style="419" customWidth="1"/>
    <col min="9991" max="9991" width="14.5" style="419" customWidth="1"/>
    <col min="9992" max="9992" width="14" style="419" bestFit="1" customWidth="1"/>
    <col min="9993" max="9993" width="9.33203125" style="419"/>
    <col min="9994" max="9994" width="14" style="419" bestFit="1" customWidth="1"/>
    <col min="9995" max="9995" width="15.5" style="419" bestFit="1" customWidth="1"/>
    <col min="9996" max="9996" width="13.33203125" style="419" customWidth="1"/>
    <col min="9997" max="9997" width="16.5" style="419" customWidth="1"/>
    <col min="9998" max="9998" width="12.1640625" style="419" bestFit="1" customWidth="1"/>
    <col min="9999" max="10240" width="9.33203125" style="419"/>
    <col min="10241" max="10242" width="4.83203125" style="419" customWidth="1"/>
    <col min="10243" max="10243" width="23" style="419" customWidth="1"/>
    <col min="10244" max="10244" width="18.6640625" style="419" bestFit="1" customWidth="1"/>
    <col min="10245" max="10245" width="7" style="419" bestFit="1" customWidth="1"/>
    <col min="10246" max="10246" width="20.1640625" style="419" customWidth="1"/>
    <col min="10247" max="10247" width="14.5" style="419" customWidth="1"/>
    <col min="10248" max="10248" width="14" style="419" bestFit="1" customWidth="1"/>
    <col min="10249" max="10249" width="9.33203125" style="419"/>
    <col min="10250" max="10250" width="14" style="419" bestFit="1" customWidth="1"/>
    <col min="10251" max="10251" width="15.5" style="419" bestFit="1" customWidth="1"/>
    <col min="10252" max="10252" width="13.33203125" style="419" customWidth="1"/>
    <col min="10253" max="10253" width="16.5" style="419" customWidth="1"/>
    <col min="10254" max="10254" width="12.1640625" style="419" bestFit="1" customWidth="1"/>
    <col min="10255" max="10496" width="9.33203125" style="419"/>
    <col min="10497" max="10498" width="4.83203125" style="419" customWidth="1"/>
    <col min="10499" max="10499" width="23" style="419" customWidth="1"/>
    <col min="10500" max="10500" width="18.6640625" style="419" bestFit="1" customWidth="1"/>
    <col min="10501" max="10501" width="7" style="419" bestFit="1" customWidth="1"/>
    <col min="10502" max="10502" width="20.1640625" style="419" customWidth="1"/>
    <col min="10503" max="10503" width="14.5" style="419" customWidth="1"/>
    <col min="10504" max="10504" width="14" style="419" bestFit="1" customWidth="1"/>
    <col min="10505" max="10505" width="9.33203125" style="419"/>
    <col min="10506" max="10506" width="14" style="419" bestFit="1" customWidth="1"/>
    <col min="10507" max="10507" width="15.5" style="419" bestFit="1" customWidth="1"/>
    <col min="10508" max="10508" width="13.33203125" style="419" customWidth="1"/>
    <col min="10509" max="10509" width="16.5" style="419" customWidth="1"/>
    <col min="10510" max="10510" width="12.1640625" style="419" bestFit="1" customWidth="1"/>
    <col min="10511" max="10752" width="9.33203125" style="419"/>
    <col min="10753" max="10754" width="4.83203125" style="419" customWidth="1"/>
    <col min="10755" max="10755" width="23" style="419" customWidth="1"/>
    <col min="10756" max="10756" width="18.6640625" style="419" bestFit="1" customWidth="1"/>
    <col min="10757" max="10757" width="7" style="419" bestFit="1" customWidth="1"/>
    <col min="10758" max="10758" width="20.1640625" style="419" customWidth="1"/>
    <col min="10759" max="10759" width="14.5" style="419" customWidth="1"/>
    <col min="10760" max="10760" width="14" style="419" bestFit="1" customWidth="1"/>
    <col min="10761" max="10761" width="9.33203125" style="419"/>
    <col min="10762" max="10762" width="14" style="419" bestFit="1" customWidth="1"/>
    <col min="10763" max="10763" width="15.5" style="419" bestFit="1" customWidth="1"/>
    <col min="10764" max="10764" width="13.33203125" style="419" customWidth="1"/>
    <col min="10765" max="10765" width="16.5" style="419" customWidth="1"/>
    <col min="10766" max="10766" width="12.1640625" style="419" bestFit="1" customWidth="1"/>
    <col min="10767" max="11008" width="9.33203125" style="419"/>
    <col min="11009" max="11010" width="4.83203125" style="419" customWidth="1"/>
    <col min="11011" max="11011" width="23" style="419" customWidth="1"/>
    <col min="11012" max="11012" width="18.6640625" style="419" bestFit="1" customWidth="1"/>
    <col min="11013" max="11013" width="7" style="419" bestFit="1" customWidth="1"/>
    <col min="11014" max="11014" width="20.1640625" style="419" customWidth="1"/>
    <col min="11015" max="11015" width="14.5" style="419" customWidth="1"/>
    <col min="11016" max="11016" width="14" style="419" bestFit="1" customWidth="1"/>
    <col min="11017" max="11017" width="9.33203125" style="419"/>
    <col min="11018" max="11018" width="14" style="419" bestFit="1" customWidth="1"/>
    <col min="11019" max="11019" width="15.5" style="419" bestFit="1" customWidth="1"/>
    <col min="11020" max="11020" width="13.33203125" style="419" customWidth="1"/>
    <col min="11021" max="11021" width="16.5" style="419" customWidth="1"/>
    <col min="11022" max="11022" width="12.1640625" style="419" bestFit="1" customWidth="1"/>
    <col min="11023" max="11264" width="9.33203125" style="419"/>
    <col min="11265" max="11266" width="4.83203125" style="419" customWidth="1"/>
    <col min="11267" max="11267" width="23" style="419" customWidth="1"/>
    <col min="11268" max="11268" width="18.6640625" style="419" bestFit="1" customWidth="1"/>
    <col min="11269" max="11269" width="7" style="419" bestFit="1" customWidth="1"/>
    <col min="11270" max="11270" width="20.1640625" style="419" customWidth="1"/>
    <col min="11271" max="11271" width="14.5" style="419" customWidth="1"/>
    <col min="11272" max="11272" width="14" style="419" bestFit="1" customWidth="1"/>
    <col min="11273" max="11273" width="9.33203125" style="419"/>
    <col min="11274" max="11274" width="14" style="419" bestFit="1" customWidth="1"/>
    <col min="11275" max="11275" width="15.5" style="419" bestFit="1" customWidth="1"/>
    <col min="11276" max="11276" width="13.33203125" style="419" customWidth="1"/>
    <col min="11277" max="11277" width="16.5" style="419" customWidth="1"/>
    <col min="11278" max="11278" width="12.1640625" style="419" bestFit="1" customWidth="1"/>
    <col min="11279" max="11520" width="9.33203125" style="419"/>
    <col min="11521" max="11522" width="4.83203125" style="419" customWidth="1"/>
    <col min="11523" max="11523" width="23" style="419" customWidth="1"/>
    <col min="11524" max="11524" width="18.6640625" style="419" bestFit="1" customWidth="1"/>
    <col min="11525" max="11525" width="7" style="419" bestFit="1" customWidth="1"/>
    <col min="11526" max="11526" width="20.1640625" style="419" customWidth="1"/>
    <col min="11527" max="11527" width="14.5" style="419" customWidth="1"/>
    <col min="11528" max="11528" width="14" style="419" bestFit="1" customWidth="1"/>
    <col min="11529" max="11529" width="9.33203125" style="419"/>
    <col min="11530" max="11530" width="14" style="419" bestFit="1" customWidth="1"/>
    <col min="11531" max="11531" width="15.5" style="419" bestFit="1" customWidth="1"/>
    <col min="11532" max="11532" width="13.33203125" style="419" customWidth="1"/>
    <col min="11533" max="11533" width="16.5" style="419" customWidth="1"/>
    <col min="11534" max="11534" width="12.1640625" style="419" bestFit="1" customWidth="1"/>
    <col min="11535" max="11776" width="9.33203125" style="419"/>
    <col min="11777" max="11778" width="4.83203125" style="419" customWidth="1"/>
    <col min="11779" max="11779" width="23" style="419" customWidth="1"/>
    <col min="11780" max="11780" width="18.6640625" style="419" bestFit="1" customWidth="1"/>
    <col min="11781" max="11781" width="7" style="419" bestFit="1" customWidth="1"/>
    <col min="11782" max="11782" width="20.1640625" style="419" customWidth="1"/>
    <col min="11783" max="11783" width="14.5" style="419" customWidth="1"/>
    <col min="11784" max="11784" width="14" style="419" bestFit="1" customWidth="1"/>
    <col min="11785" max="11785" width="9.33203125" style="419"/>
    <col min="11786" max="11786" width="14" style="419" bestFit="1" customWidth="1"/>
    <col min="11787" max="11787" width="15.5" style="419" bestFit="1" customWidth="1"/>
    <col min="11788" max="11788" width="13.33203125" style="419" customWidth="1"/>
    <col min="11789" max="11789" width="16.5" style="419" customWidth="1"/>
    <col min="11790" max="11790" width="12.1640625" style="419" bestFit="1" customWidth="1"/>
    <col min="11791" max="12032" width="9.33203125" style="419"/>
    <col min="12033" max="12034" width="4.83203125" style="419" customWidth="1"/>
    <col min="12035" max="12035" width="23" style="419" customWidth="1"/>
    <col min="12036" max="12036" width="18.6640625" style="419" bestFit="1" customWidth="1"/>
    <col min="12037" max="12037" width="7" style="419" bestFit="1" customWidth="1"/>
    <col min="12038" max="12038" width="20.1640625" style="419" customWidth="1"/>
    <col min="12039" max="12039" width="14.5" style="419" customWidth="1"/>
    <col min="12040" max="12040" width="14" style="419" bestFit="1" customWidth="1"/>
    <col min="12041" max="12041" width="9.33203125" style="419"/>
    <col min="12042" max="12042" width="14" style="419" bestFit="1" customWidth="1"/>
    <col min="12043" max="12043" width="15.5" style="419" bestFit="1" customWidth="1"/>
    <col min="12044" max="12044" width="13.33203125" style="419" customWidth="1"/>
    <col min="12045" max="12045" width="16.5" style="419" customWidth="1"/>
    <col min="12046" max="12046" width="12.1640625" style="419" bestFit="1" customWidth="1"/>
    <col min="12047" max="12288" width="9.33203125" style="419"/>
    <col min="12289" max="12290" width="4.83203125" style="419" customWidth="1"/>
    <col min="12291" max="12291" width="23" style="419" customWidth="1"/>
    <col min="12292" max="12292" width="18.6640625" style="419" bestFit="1" customWidth="1"/>
    <col min="12293" max="12293" width="7" style="419" bestFit="1" customWidth="1"/>
    <col min="12294" max="12294" width="20.1640625" style="419" customWidth="1"/>
    <col min="12295" max="12295" width="14.5" style="419" customWidth="1"/>
    <col min="12296" max="12296" width="14" style="419" bestFit="1" customWidth="1"/>
    <col min="12297" max="12297" width="9.33203125" style="419"/>
    <col min="12298" max="12298" width="14" style="419" bestFit="1" customWidth="1"/>
    <col min="12299" max="12299" width="15.5" style="419" bestFit="1" customWidth="1"/>
    <col min="12300" max="12300" width="13.33203125" style="419" customWidth="1"/>
    <col min="12301" max="12301" width="16.5" style="419" customWidth="1"/>
    <col min="12302" max="12302" width="12.1640625" style="419" bestFit="1" customWidth="1"/>
    <col min="12303" max="12544" width="9.33203125" style="419"/>
    <col min="12545" max="12546" width="4.83203125" style="419" customWidth="1"/>
    <col min="12547" max="12547" width="23" style="419" customWidth="1"/>
    <col min="12548" max="12548" width="18.6640625" style="419" bestFit="1" customWidth="1"/>
    <col min="12549" max="12549" width="7" style="419" bestFit="1" customWidth="1"/>
    <col min="12550" max="12550" width="20.1640625" style="419" customWidth="1"/>
    <col min="12551" max="12551" width="14.5" style="419" customWidth="1"/>
    <col min="12552" max="12552" width="14" style="419" bestFit="1" customWidth="1"/>
    <col min="12553" max="12553" width="9.33203125" style="419"/>
    <col min="12554" max="12554" width="14" style="419" bestFit="1" customWidth="1"/>
    <col min="12555" max="12555" width="15.5" style="419" bestFit="1" customWidth="1"/>
    <col min="12556" max="12556" width="13.33203125" style="419" customWidth="1"/>
    <col min="12557" max="12557" width="16.5" style="419" customWidth="1"/>
    <col min="12558" max="12558" width="12.1640625" style="419" bestFit="1" customWidth="1"/>
    <col min="12559" max="12800" width="9.33203125" style="419"/>
    <col min="12801" max="12802" width="4.83203125" style="419" customWidth="1"/>
    <col min="12803" max="12803" width="23" style="419" customWidth="1"/>
    <col min="12804" max="12804" width="18.6640625" style="419" bestFit="1" customWidth="1"/>
    <col min="12805" max="12805" width="7" style="419" bestFit="1" customWidth="1"/>
    <col min="12806" max="12806" width="20.1640625" style="419" customWidth="1"/>
    <col min="12807" max="12807" width="14.5" style="419" customWidth="1"/>
    <col min="12808" max="12808" width="14" style="419" bestFit="1" customWidth="1"/>
    <col min="12809" max="12809" width="9.33203125" style="419"/>
    <col min="12810" max="12810" width="14" style="419" bestFit="1" customWidth="1"/>
    <col min="12811" max="12811" width="15.5" style="419" bestFit="1" customWidth="1"/>
    <col min="12812" max="12812" width="13.33203125" style="419" customWidth="1"/>
    <col min="12813" max="12813" width="16.5" style="419" customWidth="1"/>
    <col min="12814" max="12814" width="12.1640625" style="419" bestFit="1" customWidth="1"/>
    <col min="12815" max="13056" width="9.33203125" style="419"/>
    <col min="13057" max="13058" width="4.83203125" style="419" customWidth="1"/>
    <col min="13059" max="13059" width="23" style="419" customWidth="1"/>
    <col min="13060" max="13060" width="18.6640625" style="419" bestFit="1" customWidth="1"/>
    <col min="13061" max="13061" width="7" style="419" bestFit="1" customWidth="1"/>
    <col min="13062" max="13062" width="20.1640625" style="419" customWidth="1"/>
    <col min="13063" max="13063" width="14.5" style="419" customWidth="1"/>
    <col min="13064" max="13064" width="14" style="419" bestFit="1" customWidth="1"/>
    <col min="13065" max="13065" width="9.33203125" style="419"/>
    <col min="13066" max="13066" width="14" style="419" bestFit="1" customWidth="1"/>
    <col min="13067" max="13067" width="15.5" style="419" bestFit="1" customWidth="1"/>
    <col min="13068" max="13068" width="13.33203125" style="419" customWidth="1"/>
    <col min="13069" max="13069" width="16.5" style="419" customWidth="1"/>
    <col min="13070" max="13070" width="12.1640625" style="419" bestFit="1" customWidth="1"/>
    <col min="13071" max="13312" width="9.33203125" style="419"/>
    <col min="13313" max="13314" width="4.83203125" style="419" customWidth="1"/>
    <col min="13315" max="13315" width="23" style="419" customWidth="1"/>
    <col min="13316" max="13316" width="18.6640625" style="419" bestFit="1" customWidth="1"/>
    <col min="13317" max="13317" width="7" style="419" bestFit="1" customWidth="1"/>
    <col min="13318" max="13318" width="20.1640625" style="419" customWidth="1"/>
    <col min="13319" max="13319" width="14.5" style="419" customWidth="1"/>
    <col min="13320" max="13320" width="14" style="419" bestFit="1" customWidth="1"/>
    <col min="13321" max="13321" width="9.33203125" style="419"/>
    <col min="13322" max="13322" width="14" style="419" bestFit="1" customWidth="1"/>
    <col min="13323" max="13323" width="15.5" style="419" bestFit="1" customWidth="1"/>
    <col min="13324" max="13324" width="13.33203125" style="419" customWidth="1"/>
    <col min="13325" max="13325" width="16.5" style="419" customWidth="1"/>
    <col min="13326" max="13326" width="12.1640625" style="419" bestFit="1" customWidth="1"/>
    <col min="13327" max="13568" width="9.33203125" style="419"/>
    <col min="13569" max="13570" width="4.83203125" style="419" customWidth="1"/>
    <col min="13571" max="13571" width="23" style="419" customWidth="1"/>
    <col min="13572" max="13572" width="18.6640625" style="419" bestFit="1" customWidth="1"/>
    <col min="13573" max="13573" width="7" style="419" bestFit="1" customWidth="1"/>
    <col min="13574" max="13574" width="20.1640625" style="419" customWidth="1"/>
    <col min="13575" max="13575" width="14.5" style="419" customWidth="1"/>
    <col min="13576" max="13576" width="14" style="419" bestFit="1" customWidth="1"/>
    <col min="13577" max="13577" width="9.33203125" style="419"/>
    <col min="13578" max="13578" width="14" style="419" bestFit="1" customWidth="1"/>
    <col min="13579" max="13579" width="15.5" style="419" bestFit="1" customWidth="1"/>
    <col min="13580" max="13580" width="13.33203125" style="419" customWidth="1"/>
    <col min="13581" max="13581" width="16.5" style="419" customWidth="1"/>
    <col min="13582" max="13582" width="12.1640625" style="419" bestFit="1" customWidth="1"/>
    <col min="13583" max="13824" width="9.33203125" style="419"/>
    <col min="13825" max="13826" width="4.83203125" style="419" customWidth="1"/>
    <col min="13827" max="13827" width="23" style="419" customWidth="1"/>
    <col min="13828" max="13828" width="18.6640625" style="419" bestFit="1" customWidth="1"/>
    <col min="13829" max="13829" width="7" style="419" bestFit="1" customWidth="1"/>
    <col min="13830" max="13830" width="20.1640625" style="419" customWidth="1"/>
    <col min="13831" max="13831" width="14.5" style="419" customWidth="1"/>
    <col min="13832" max="13832" width="14" style="419" bestFit="1" customWidth="1"/>
    <col min="13833" max="13833" width="9.33203125" style="419"/>
    <col min="13834" max="13834" width="14" style="419" bestFit="1" customWidth="1"/>
    <col min="13835" max="13835" width="15.5" style="419" bestFit="1" customWidth="1"/>
    <col min="13836" max="13836" width="13.33203125" style="419" customWidth="1"/>
    <col min="13837" max="13837" width="16.5" style="419" customWidth="1"/>
    <col min="13838" max="13838" width="12.1640625" style="419" bestFit="1" customWidth="1"/>
    <col min="13839" max="14080" width="9.33203125" style="419"/>
    <col min="14081" max="14082" width="4.83203125" style="419" customWidth="1"/>
    <col min="14083" max="14083" width="23" style="419" customWidth="1"/>
    <col min="14084" max="14084" width="18.6640625" style="419" bestFit="1" customWidth="1"/>
    <col min="14085" max="14085" width="7" style="419" bestFit="1" customWidth="1"/>
    <col min="14086" max="14086" width="20.1640625" style="419" customWidth="1"/>
    <col min="14087" max="14087" width="14.5" style="419" customWidth="1"/>
    <col min="14088" max="14088" width="14" style="419" bestFit="1" customWidth="1"/>
    <col min="14089" max="14089" width="9.33203125" style="419"/>
    <col min="14090" max="14090" width="14" style="419" bestFit="1" customWidth="1"/>
    <col min="14091" max="14091" width="15.5" style="419" bestFit="1" customWidth="1"/>
    <col min="14092" max="14092" width="13.33203125" style="419" customWidth="1"/>
    <col min="14093" max="14093" width="16.5" style="419" customWidth="1"/>
    <col min="14094" max="14094" width="12.1640625" style="419" bestFit="1" customWidth="1"/>
    <col min="14095" max="14336" width="9.33203125" style="419"/>
    <col min="14337" max="14338" width="4.83203125" style="419" customWidth="1"/>
    <col min="14339" max="14339" width="23" style="419" customWidth="1"/>
    <col min="14340" max="14340" width="18.6640625" style="419" bestFit="1" customWidth="1"/>
    <col min="14341" max="14341" width="7" style="419" bestFit="1" customWidth="1"/>
    <col min="14342" max="14342" width="20.1640625" style="419" customWidth="1"/>
    <col min="14343" max="14343" width="14.5" style="419" customWidth="1"/>
    <col min="14344" max="14344" width="14" style="419" bestFit="1" customWidth="1"/>
    <col min="14345" max="14345" width="9.33203125" style="419"/>
    <col min="14346" max="14346" width="14" style="419" bestFit="1" customWidth="1"/>
    <col min="14347" max="14347" width="15.5" style="419" bestFit="1" customWidth="1"/>
    <col min="14348" max="14348" width="13.33203125" style="419" customWidth="1"/>
    <col min="14349" max="14349" width="16.5" style="419" customWidth="1"/>
    <col min="14350" max="14350" width="12.1640625" style="419" bestFit="1" customWidth="1"/>
    <col min="14351" max="14592" width="9.33203125" style="419"/>
    <col min="14593" max="14594" width="4.83203125" style="419" customWidth="1"/>
    <col min="14595" max="14595" width="23" style="419" customWidth="1"/>
    <col min="14596" max="14596" width="18.6640625" style="419" bestFit="1" customWidth="1"/>
    <col min="14597" max="14597" width="7" style="419" bestFit="1" customWidth="1"/>
    <col min="14598" max="14598" width="20.1640625" style="419" customWidth="1"/>
    <col min="14599" max="14599" width="14.5" style="419" customWidth="1"/>
    <col min="14600" max="14600" width="14" style="419" bestFit="1" customWidth="1"/>
    <col min="14601" max="14601" width="9.33203125" style="419"/>
    <col min="14602" max="14602" width="14" style="419" bestFit="1" customWidth="1"/>
    <col min="14603" max="14603" width="15.5" style="419" bestFit="1" customWidth="1"/>
    <col min="14604" max="14604" width="13.33203125" style="419" customWidth="1"/>
    <col min="14605" max="14605" width="16.5" style="419" customWidth="1"/>
    <col min="14606" max="14606" width="12.1640625" style="419" bestFit="1" customWidth="1"/>
    <col min="14607" max="14848" width="9.33203125" style="419"/>
    <col min="14849" max="14850" width="4.83203125" style="419" customWidth="1"/>
    <col min="14851" max="14851" width="23" style="419" customWidth="1"/>
    <col min="14852" max="14852" width="18.6640625" style="419" bestFit="1" customWidth="1"/>
    <col min="14853" max="14853" width="7" style="419" bestFit="1" customWidth="1"/>
    <col min="14854" max="14854" width="20.1640625" style="419" customWidth="1"/>
    <col min="14855" max="14855" width="14.5" style="419" customWidth="1"/>
    <col min="14856" max="14856" width="14" style="419" bestFit="1" customWidth="1"/>
    <col min="14857" max="14857" width="9.33203125" style="419"/>
    <col min="14858" max="14858" width="14" style="419" bestFit="1" customWidth="1"/>
    <col min="14859" max="14859" width="15.5" style="419" bestFit="1" customWidth="1"/>
    <col min="14860" max="14860" width="13.33203125" style="419" customWidth="1"/>
    <col min="14861" max="14861" width="16.5" style="419" customWidth="1"/>
    <col min="14862" max="14862" width="12.1640625" style="419" bestFit="1" customWidth="1"/>
    <col min="14863" max="15104" width="9.33203125" style="419"/>
    <col min="15105" max="15106" width="4.83203125" style="419" customWidth="1"/>
    <col min="15107" max="15107" width="23" style="419" customWidth="1"/>
    <col min="15108" max="15108" width="18.6640625" style="419" bestFit="1" customWidth="1"/>
    <col min="15109" max="15109" width="7" style="419" bestFit="1" customWidth="1"/>
    <col min="15110" max="15110" width="20.1640625" style="419" customWidth="1"/>
    <col min="15111" max="15111" width="14.5" style="419" customWidth="1"/>
    <col min="15112" max="15112" width="14" style="419" bestFit="1" customWidth="1"/>
    <col min="15113" max="15113" width="9.33203125" style="419"/>
    <col min="15114" max="15114" width="14" style="419" bestFit="1" customWidth="1"/>
    <col min="15115" max="15115" width="15.5" style="419" bestFit="1" customWidth="1"/>
    <col min="15116" max="15116" width="13.33203125" style="419" customWidth="1"/>
    <col min="15117" max="15117" width="16.5" style="419" customWidth="1"/>
    <col min="15118" max="15118" width="12.1640625" style="419" bestFit="1" customWidth="1"/>
    <col min="15119" max="15360" width="9.33203125" style="419"/>
    <col min="15361" max="15362" width="4.83203125" style="419" customWidth="1"/>
    <col min="15363" max="15363" width="23" style="419" customWidth="1"/>
    <col min="15364" max="15364" width="18.6640625" style="419" bestFit="1" customWidth="1"/>
    <col min="15365" max="15365" width="7" style="419" bestFit="1" customWidth="1"/>
    <col min="15366" max="15366" width="20.1640625" style="419" customWidth="1"/>
    <col min="15367" max="15367" width="14.5" style="419" customWidth="1"/>
    <col min="15368" max="15368" width="14" style="419" bestFit="1" customWidth="1"/>
    <col min="15369" max="15369" width="9.33203125" style="419"/>
    <col min="15370" max="15370" width="14" style="419" bestFit="1" customWidth="1"/>
    <col min="15371" max="15371" width="15.5" style="419" bestFit="1" customWidth="1"/>
    <col min="15372" max="15372" width="13.33203125" style="419" customWidth="1"/>
    <col min="15373" max="15373" width="16.5" style="419" customWidth="1"/>
    <col min="15374" max="15374" width="12.1640625" style="419" bestFit="1" customWidth="1"/>
    <col min="15375" max="15616" width="9.33203125" style="419"/>
    <col min="15617" max="15618" width="4.83203125" style="419" customWidth="1"/>
    <col min="15619" max="15619" width="23" style="419" customWidth="1"/>
    <col min="15620" max="15620" width="18.6640625" style="419" bestFit="1" customWidth="1"/>
    <col min="15621" max="15621" width="7" style="419" bestFit="1" customWidth="1"/>
    <col min="15622" max="15622" width="20.1640625" style="419" customWidth="1"/>
    <col min="15623" max="15623" width="14.5" style="419" customWidth="1"/>
    <col min="15624" max="15624" width="14" style="419" bestFit="1" customWidth="1"/>
    <col min="15625" max="15625" width="9.33203125" style="419"/>
    <col min="15626" max="15626" width="14" style="419" bestFit="1" customWidth="1"/>
    <col min="15627" max="15627" width="15.5" style="419" bestFit="1" customWidth="1"/>
    <col min="15628" max="15628" width="13.33203125" style="419" customWidth="1"/>
    <col min="15629" max="15629" width="16.5" style="419" customWidth="1"/>
    <col min="15630" max="15630" width="12.1640625" style="419" bestFit="1" customWidth="1"/>
    <col min="15631" max="15872" width="9.33203125" style="419"/>
    <col min="15873" max="15874" width="4.83203125" style="419" customWidth="1"/>
    <col min="15875" max="15875" width="23" style="419" customWidth="1"/>
    <col min="15876" max="15876" width="18.6640625" style="419" bestFit="1" customWidth="1"/>
    <col min="15877" max="15877" width="7" style="419" bestFit="1" customWidth="1"/>
    <col min="15878" max="15878" width="20.1640625" style="419" customWidth="1"/>
    <col min="15879" max="15879" width="14.5" style="419" customWidth="1"/>
    <col min="15880" max="15880" width="14" style="419" bestFit="1" customWidth="1"/>
    <col min="15881" max="15881" width="9.33203125" style="419"/>
    <col min="15882" max="15882" width="14" style="419" bestFit="1" customWidth="1"/>
    <col min="15883" max="15883" width="15.5" style="419" bestFit="1" customWidth="1"/>
    <col min="15884" max="15884" width="13.33203125" style="419" customWidth="1"/>
    <col min="15885" max="15885" width="16.5" style="419" customWidth="1"/>
    <col min="15886" max="15886" width="12.1640625" style="419" bestFit="1" customWidth="1"/>
    <col min="15887" max="16128" width="9.33203125" style="419"/>
    <col min="16129" max="16130" width="4.83203125" style="419" customWidth="1"/>
    <col min="16131" max="16131" width="23" style="419" customWidth="1"/>
    <col min="16132" max="16132" width="18.6640625" style="419" bestFit="1" customWidth="1"/>
    <col min="16133" max="16133" width="7" style="419" bestFit="1" customWidth="1"/>
    <col min="16134" max="16134" width="20.1640625" style="419" customWidth="1"/>
    <col min="16135" max="16135" width="14.5" style="419" customWidth="1"/>
    <col min="16136" max="16136" width="14" style="419" bestFit="1" customWidth="1"/>
    <col min="16137" max="16137" width="9.33203125" style="419"/>
    <col min="16138" max="16138" width="14" style="419" bestFit="1" customWidth="1"/>
    <col min="16139" max="16139" width="15.5" style="419" bestFit="1" customWidth="1"/>
    <col min="16140" max="16140" width="13.33203125" style="419" customWidth="1"/>
    <col min="16141" max="16141" width="16.5" style="419" customWidth="1"/>
    <col min="16142" max="16142" width="12.1640625" style="419" bestFit="1" customWidth="1"/>
    <col min="16143" max="16384" width="9.33203125" style="419"/>
  </cols>
  <sheetData>
    <row r="1" spans="1:15" ht="108.75" customHeight="1" x14ac:dyDescent="0.2"/>
    <row r="2" spans="1:15" ht="18" thickBot="1" x14ac:dyDescent="0.25">
      <c r="A2" s="421" t="s">
        <v>167</v>
      </c>
      <c r="B2" s="421"/>
      <c r="C2" s="421"/>
      <c r="D2" s="421"/>
      <c r="E2" s="421"/>
      <c r="F2" s="421"/>
      <c r="G2" s="421"/>
      <c r="H2" s="421"/>
      <c r="I2" s="421"/>
      <c r="J2" s="421"/>
      <c r="K2" s="421"/>
      <c r="L2" s="421"/>
      <c r="M2" s="421"/>
      <c r="N2" s="421"/>
      <c r="O2" s="421"/>
    </row>
    <row r="3" spans="1:15" ht="15" thickTop="1" thickBot="1" x14ac:dyDescent="0.25">
      <c r="A3" s="422" t="s">
        <v>168</v>
      </c>
      <c r="B3" s="423"/>
      <c r="C3" s="424"/>
      <c r="D3" s="422" t="s">
        <v>169</v>
      </c>
      <c r="E3" s="424"/>
      <c r="F3" s="422" t="s">
        <v>170</v>
      </c>
      <c r="G3" s="423"/>
      <c r="H3" s="423"/>
      <c r="I3" s="423"/>
      <c r="J3" s="423"/>
      <c r="K3" s="423"/>
      <c r="L3" s="423"/>
      <c r="M3" s="423"/>
      <c r="N3" s="423"/>
      <c r="O3" s="424"/>
    </row>
    <row r="4" spans="1:15" ht="14.25" thickTop="1" x14ac:dyDescent="0.2">
      <c r="A4" s="425" t="s">
        <v>171</v>
      </c>
      <c r="B4" s="426"/>
      <c r="C4" s="427" t="s">
        <v>172</v>
      </c>
      <c r="D4" s="428">
        <f>M4</f>
        <v>0</v>
      </c>
      <c r="E4" s="429" t="s">
        <v>173</v>
      </c>
      <c r="F4" s="430"/>
      <c r="G4" s="431"/>
      <c r="H4" s="432" t="s">
        <v>174</v>
      </c>
      <c r="I4" s="433"/>
      <c r="J4" s="432" t="s">
        <v>175</v>
      </c>
      <c r="K4" s="434"/>
      <c r="L4" s="432" t="s">
        <v>176</v>
      </c>
      <c r="M4" s="435">
        <f>F4*I4*K4</f>
        <v>0</v>
      </c>
      <c r="N4" s="432" t="s">
        <v>173</v>
      </c>
      <c r="O4" s="436"/>
    </row>
    <row r="5" spans="1:15" x14ac:dyDescent="0.2">
      <c r="A5" s="437"/>
      <c r="B5" s="438"/>
      <c r="C5" s="439"/>
      <c r="D5" s="440"/>
      <c r="E5" s="441"/>
      <c r="F5" s="442" t="s">
        <v>177</v>
      </c>
      <c r="G5" s="443"/>
      <c r="H5" s="443"/>
      <c r="I5" s="443" t="s">
        <v>178</v>
      </c>
      <c r="J5" s="443"/>
      <c r="K5" s="444" t="s">
        <v>179</v>
      </c>
      <c r="L5" s="445"/>
      <c r="M5" s="444"/>
      <c r="N5" s="444"/>
      <c r="O5" s="446"/>
    </row>
    <row r="6" spans="1:15" x14ac:dyDescent="0.2">
      <c r="A6" s="447"/>
      <c r="B6" s="448"/>
      <c r="C6" s="449" t="s">
        <v>180</v>
      </c>
      <c r="D6" s="450">
        <f>L9</f>
        <v>0</v>
      </c>
      <c r="E6" s="451" t="s">
        <v>173</v>
      </c>
      <c r="F6" s="452" t="s">
        <v>181</v>
      </c>
      <c r="G6" s="453"/>
      <c r="H6" s="453">
        <f>ROUND(I4*0.9,0)</f>
        <v>0</v>
      </c>
      <c r="I6" s="453" t="s">
        <v>182</v>
      </c>
      <c r="J6" s="454" t="s">
        <v>183</v>
      </c>
      <c r="K6" s="454"/>
      <c r="L6" s="455"/>
      <c r="M6" s="456" t="s">
        <v>184</v>
      </c>
      <c r="N6" s="453">
        <f>ROUND(H6*0.05,0)</f>
        <v>0</v>
      </c>
      <c r="O6" s="457" t="s">
        <v>116</v>
      </c>
    </row>
    <row r="7" spans="1:15" x14ac:dyDescent="0.2">
      <c r="A7" s="447"/>
      <c r="B7" s="448"/>
      <c r="C7" s="458"/>
      <c r="D7" s="459"/>
      <c r="E7" s="460"/>
      <c r="F7" s="461" t="s">
        <v>185</v>
      </c>
      <c r="G7" s="462"/>
      <c r="H7" s="463"/>
      <c r="I7" s="462"/>
      <c r="J7" s="464" t="s">
        <v>186</v>
      </c>
      <c r="K7" s="464"/>
      <c r="L7" s="462">
        <f>L6*2</f>
        <v>0</v>
      </c>
      <c r="M7" s="465" t="s">
        <v>116</v>
      </c>
      <c r="N7" s="465" t="s">
        <v>187</v>
      </c>
      <c r="O7" s="466"/>
    </row>
    <row r="8" spans="1:15" x14ac:dyDescent="0.2">
      <c r="A8" s="447"/>
      <c r="B8" s="448"/>
      <c r="C8" s="458"/>
      <c r="D8" s="467"/>
      <c r="E8" s="460"/>
      <c r="F8" s="468" t="s">
        <v>188</v>
      </c>
      <c r="G8" s="469"/>
      <c r="H8" s="470">
        <f>H6-(L6+N6)</f>
        <v>0</v>
      </c>
      <c r="I8" s="470" t="s">
        <v>182</v>
      </c>
      <c r="J8" s="471" t="s">
        <v>189</v>
      </c>
      <c r="K8" s="472"/>
      <c r="L8" s="470" t="s">
        <v>173</v>
      </c>
      <c r="M8" s="470"/>
      <c r="N8" s="470"/>
      <c r="O8" s="473"/>
    </row>
    <row r="9" spans="1:15" x14ac:dyDescent="0.2">
      <c r="A9" s="447"/>
      <c r="B9" s="448"/>
      <c r="C9" s="439"/>
      <c r="D9" s="474"/>
      <c r="E9" s="441"/>
      <c r="F9" s="475" t="s">
        <v>190</v>
      </c>
      <c r="G9" s="444"/>
      <c r="H9" s="443">
        <f>H8</f>
        <v>0</v>
      </c>
      <c r="I9" s="444" t="s">
        <v>175</v>
      </c>
      <c r="J9" s="476">
        <f>K8</f>
        <v>0</v>
      </c>
      <c r="K9" s="444" t="s">
        <v>176</v>
      </c>
      <c r="L9" s="445">
        <f>H9*J9</f>
        <v>0</v>
      </c>
      <c r="M9" s="444" t="s">
        <v>173</v>
      </c>
      <c r="N9" s="444"/>
      <c r="O9" s="446"/>
    </row>
    <row r="10" spans="1:15" x14ac:dyDescent="0.2">
      <c r="A10" s="447"/>
      <c r="B10" s="448"/>
      <c r="C10" s="449" t="s">
        <v>191</v>
      </c>
      <c r="D10" s="450">
        <f>J10</f>
        <v>0</v>
      </c>
      <c r="E10" s="451" t="s">
        <v>173</v>
      </c>
      <c r="F10" s="452">
        <f>ROUND(I4*N11,0)</f>
        <v>0</v>
      </c>
      <c r="G10" s="453" t="s">
        <v>175</v>
      </c>
      <c r="H10" s="477"/>
      <c r="I10" s="453" t="s">
        <v>176</v>
      </c>
      <c r="J10" s="478">
        <f>F10*H10</f>
        <v>0</v>
      </c>
      <c r="K10" s="453" t="s">
        <v>173</v>
      </c>
      <c r="L10" s="453"/>
      <c r="M10" s="453"/>
      <c r="N10" s="453"/>
      <c r="O10" s="457"/>
    </row>
    <row r="11" spans="1:15" x14ac:dyDescent="0.2">
      <c r="A11" s="447"/>
      <c r="B11" s="448"/>
      <c r="C11" s="439"/>
      <c r="D11" s="440"/>
      <c r="E11" s="441"/>
      <c r="F11" s="475" t="s">
        <v>192</v>
      </c>
      <c r="G11" s="444"/>
      <c r="H11" s="476" t="s">
        <v>193</v>
      </c>
      <c r="I11" s="444"/>
      <c r="J11" s="445"/>
      <c r="K11" s="444" t="s">
        <v>194</v>
      </c>
      <c r="L11" s="444"/>
      <c r="M11" s="444"/>
      <c r="N11" s="479">
        <v>0.25</v>
      </c>
      <c r="O11" s="446" t="s">
        <v>195</v>
      </c>
    </row>
    <row r="12" spans="1:15" x14ac:dyDescent="0.2">
      <c r="A12" s="447"/>
      <c r="B12" s="448"/>
      <c r="C12" s="449" t="s">
        <v>196</v>
      </c>
      <c r="D12" s="480">
        <f>F12</f>
        <v>0</v>
      </c>
      <c r="E12" s="451" t="s">
        <v>173</v>
      </c>
      <c r="F12" s="481"/>
      <c r="G12" s="453" t="s">
        <v>197</v>
      </c>
      <c r="H12" s="453"/>
      <c r="I12" s="453"/>
      <c r="J12" s="453"/>
      <c r="K12" s="453"/>
      <c r="L12" s="453"/>
      <c r="M12" s="453"/>
      <c r="N12" s="453"/>
      <c r="O12" s="457"/>
    </row>
    <row r="13" spans="1:15" ht="14.25" thickBot="1" x14ac:dyDescent="0.25">
      <c r="A13" s="482"/>
      <c r="B13" s="483"/>
      <c r="C13" s="484" t="s">
        <v>164</v>
      </c>
      <c r="D13" s="485">
        <f>SUM(D4:D12)</f>
        <v>0</v>
      </c>
      <c r="E13" s="486" t="s">
        <v>173</v>
      </c>
      <c r="F13" s="453"/>
      <c r="G13" s="453"/>
      <c r="H13" s="453"/>
      <c r="I13" s="453"/>
      <c r="J13" s="453"/>
      <c r="K13" s="453"/>
      <c r="L13" s="453"/>
      <c r="M13" s="453"/>
      <c r="N13" s="453"/>
      <c r="O13" s="457"/>
    </row>
    <row r="14" spans="1:15" ht="14.25" customHeight="1" thickTop="1" x14ac:dyDescent="0.2">
      <c r="A14" s="487" t="s">
        <v>198</v>
      </c>
      <c r="B14" s="488" t="s">
        <v>118</v>
      </c>
      <c r="C14" s="489" t="s">
        <v>120</v>
      </c>
      <c r="D14" s="490" t="e">
        <f>'[2]飼料費の積算（現状）'!C33</f>
        <v>#DIV/0!</v>
      </c>
      <c r="E14" s="491" t="s">
        <v>173</v>
      </c>
      <c r="F14" s="492" t="s">
        <v>199</v>
      </c>
      <c r="G14" s="493"/>
      <c r="H14" s="494"/>
      <c r="I14" s="493"/>
      <c r="J14" s="493"/>
      <c r="K14" s="495"/>
      <c r="L14" s="493"/>
      <c r="M14" s="493"/>
      <c r="N14" s="493"/>
      <c r="O14" s="496"/>
    </row>
    <row r="15" spans="1:15" x14ac:dyDescent="0.2">
      <c r="A15" s="437"/>
      <c r="B15" s="497"/>
      <c r="C15" s="498"/>
      <c r="D15" s="499"/>
      <c r="E15" s="500"/>
      <c r="F15" s="501"/>
      <c r="G15" s="502"/>
      <c r="H15" s="502"/>
      <c r="I15" s="503"/>
      <c r="J15" s="462"/>
      <c r="K15" s="504"/>
      <c r="L15" s="462"/>
      <c r="M15" s="462"/>
      <c r="N15" s="462"/>
      <c r="O15" s="466"/>
    </row>
    <row r="16" spans="1:15" x14ac:dyDescent="0.2">
      <c r="A16" s="437"/>
      <c r="B16" s="497"/>
      <c r="C16" s="458" t="s">
        <v>200</v>
      </c>
      <c r="D16" s="505">
        <f>M16+K17</f>
        <v>0</v>
      </c>
      <c r="E16" s="460" t="s">
        <v>173</v>
      </c>
      <c r="F16" s="506" t="s">
        <v>201</v>
      </c>
      <c r="G16" s="507"/>
      <c r="H16" s="508" t="s">
        <v>203</v>
      </c>
      <c r="I16" s="509">
        <f>G16*12</f>
        <v>0</v>
      </c>
      <c r="J16" s="470" t="s">
        <v>204</v>
      </c>
      <c r="K16" s="510">
        <v>1400</v>
      </c>
      <c r="L16" s="470" t="s">
        <v>205</v>
      </c>
      <c r="M16" s="511">
        <f>G16*I16*K16</f>
        <v>0</v>
      </c>
      <c r="N16" s="470"/>
      <c r="O16" s="473"/>
    </row>
    <row r="17" spans="1:15" x14ac:dyDescent="0.2">
      <c r="A17" s="437"/>
      <c r="B17" s="497"/>
      <c r="C17" s="498"/>
      <c r="D17" s="499"/>
      <c r="E17" s="500"/>
      <c r="F17" s="512" t="s">
        <v>206</v>
      </c>
      <c r="G17" s="513">
        <f>G16/6</f>
        <v>0</v>
      </c>
      <c r="H17" s="514" t="s">
        <v>202</v>
      </c>
      <c r="I17" s="504">
        <v>96000</v>
      </c>
      <c r="J17" s="462" t="s">
        <v>205</v>
      </c>
      <c r="K17" s="515">
        <f>G17*I17</f>
        <v>0</v>
      </c>
      <c r="L17" s="462" t="s">
        <v>173</v>
      </c>
      <c r="M17" s="515"/>
      <c r="N17" s="462"/>
      <c r="O17" s="466"/>
    </row>
    <row r="18" spans="1:15" x14ac:dyDescent="0.2">
      <c r="A18" s="437"/>
      <c r="B18" s="497"/>
      <c r="C18" s="458" t="s">
        <v>207</v>
      </c>
      <c r="D18" s="505">
        <f>K19</f>
        <v>0</v>
      </c>
      <c r="E18" s="460" t="s">
        <v>173</v>
      </c>
      <c r="F18" s="506" t="s">
        <v>208</v>
      </c>
      <c r="G18" s="516">
        <v>3300</v>
      </c>
      <c r="H18" s="517" t="s">
        <v>209</v>
      </c>
      <c r="I18" s="509"/>
      <c r="J18" s="518">
        <v>1000</v>
      </c>
      <c r="K18" s="510" t="s">
        <v>210</v>
      </c>
      <c r="L18" s="470"/>
      <c r="M18" s="470"/>
      <c r="N18" s="470"/>
      <c r="O18" s="473"/>
    </row>
    <row r="19" spans="1:15" x14ac:dyDescent="0.2">
      <c r="A19" s="437"/>
      <c r="B19" s="497"/>
      <c r="C19" s="458"/>
      <c r="D19" s="519"/>
      <c r="E19" s="460"/>
      <c r="F19" s="520" t="s">
        <v>211</v>
      </c>
      <c r="G19" s="521"/>
      <c r="H19" s="522" t="s">
        <v>173</v>
      </c>
      <c r="I19" s="470" t="s">
        <v>119</v>
      </c>
      <c r="J19" s="523" t="s">
        <v>213</v>
      </c>
      <c r="K19" s="511">
        <f>(G18+G19)*I4+((J18+G19)*I4)/2</f>
        <v>0</v>
      </c>
      <c r="L19" s="510" t="s">
        <v>173</v>
      </c>
      <c r="M19" s="470"/>
      <c r="N19" s="470"/>
      <c r="O19" s="473"/>
    </row>
    <row r="20" spans="1:15" x14ac:dyDescent="0.2">
      <c r="A20" s="437"/>
      <c r="B20" s="497"/>
      <c r="C20" s="498"/>
      <c r="D20" s="524"/>
      <c r="E20" s="500"/>
      <c r="F20" s="525"/>
      <c r="G20" s="526" t="s">
        <v>214</v>
      </c>
      <c r="H20" s="526"/>
      <c r="I20" s="462"/>
      <c r="J20" s="527"/>
      <c r="K20" s="462"/>
      <c r="L20" s="504"/>
      <c r="M20" s="462"/>
      <c r="N20" s="462"/>
      <c r="O20" s="466"/>
    </row>
    <row r="21" spans="1:15" x14ac:dyDescent="0.2">
      <c r="A21" s="437"/>
      <c r="B21" s="497"/>
      <c r="C21" s="528" t="s">
        <v>215</v>
      </c>
      <c r="D21" s="529">
        <f>K21</f>
        <v>0</v>
      </c>
      <c r="E21" s="530" t="s">
        <v>173</v>
      </c>
      <c r="F21" s="531" t="s">
        <v>216</v>
      </c>
      <c r="G21" s="532">
        <f>F10-L6</f>
        <v>0</v>
      </c>
      <c r="H21" s="532" t="s">
        <v>175</v>
      </c>
      <c r="I21" s="533"/>
      <c r="J21" s="532" t="s">
        <v>176</v>
      </c>
      <c r="K21" s="534">
        <f>G21*I21</f>
        <v>0</v>
      </c>
      <c r="L21" s="532" t="s">
        <v>173</v>
      </c>
      <c r="M21" s="535" t="s">
        <v>217</v>
      </c>
      <c r="N21" s="536">
        <f>N11</f>
        <v>0.25</v>
      </c>
      <c r="O21" s="537"/>
    </row>
    <row r="22" spans="1:15" x14ac:dyDescent="0.2">
      <c r="A22" s="437"/>
      <c r="B22" s="497"/>
      <c r="C22" s="458" t="s">
        <v>218</v>
      </c>
      <c r="D22" s="505">
        <f>M22</f>
        <v>0</v>
      </c>
      <c r="E22" s="460" t="s">
        <v>173</v>
      </c>
      <c r="F22" s="538" t="s">
        <v>219</v>
      </c>
      <c r="G22" s="509"/>
      <c r="H22" s="522">
        <f>[2]労働時間の現状!M31</f>
        <v>0</v>
      </c>
      <c r="I22" s="509" t="s">
        <v>34</v>
      </c>
      <c r="J22" s="510" t="s">
        <v>220</v>
      </c>
      <c r="K22" s="521"/>
      <c r="L22" s="510" t="s">
        <v>221</v>
      </c>
      <c r="M22" s="511">
        <f>H22*K22</f>
        <v>0</v>
      </c>
      <c r="N22" s="470" t="s">
        <v>173</v>
      </c>
      <c r="O22" s="473"/>
    </row>
    <row r="23" spans="1:15" x14ac:dyDescent="0.2">
      <c r="A23" s="437"/>
      <c r="B23" s="497"/>
      <c r="C23" s="498"/>
      <c r="D23" s="524"/>
      <c r="E23" s="500"/>
      <c r="F23" s="461"/>
      <c r="G23" s="462"/>
      <c r="H23" s="504" t="s">
        <v>222</v>
      </c>
      <c r="I23" s="462"/>
      <c r="J23" s="504"/>
      <c r="K23" s="462"/>
      <c r="L23" s="504"/>
      <c r="M23" s="462"/>
      <c r="N23" s="462"/>
      <c r="O23" s="466"/>
    </row>
    <row r="24" spans="1:15" x14ac:dyDescent="0.2">
      <c r="A24" s="437"/>
      <c r="B24" s="497"/>
      <c r="C24" s="458" t="s">
        <v>223</v>
      </c>
      <c r="D24" s="505">
        <f>K24</f>
        <v>0</v>
      </c>
      <c r="E24" s="460" t="s">
        <v>173</v>
      </c>
      <c r="F24" s="539" t="s">
        <v>224</v>
      </c>
      <c r="G24" s="470">
        <f>I4</f>
        <v>0</v>
      </c>
      <c r="H24" s="470" t="s">
        <v>175</v>
      </c>
      <c r="I24" s="522">
        <v>33000</v>
      </c>
      <c r="J24" s="470" t="s">
        <v>176</v>
      </c>
      <c r="K24" s="510">
        <f>G24*I24</f>
        <v>0</v>
      </c>
      <c r="L24" s="470" t="s">
        <v>173</v>
      </c>
      <c r="M24" s="522" t="s">
        <v>225</v>
      </c>
      <c r="N24" s="470"/>
      <c r="O24" s="473"/>
    </row>
    <row r="25" spans="1:15" x14ac:dyDescent="0.2">
      <c r="A25" s="437"/>
      <c r="B25" s="497"/>
      <c r="C25" s="528" t="s">
        <v>226</v>
      </c>
      <c r="D25" s="529">
        <f>K25</f>
        <v>0</v>
      </c>
      <c r="E25" s="530" t="s">
        <v>173</v>
      </c>
      <c r="F25" s="539" t="s">
        <v>224</v>
      </c>
      <c r="G25" s="532">
        <f>I4</f>
        <v>0</v>
      </c>
      <c r="H25" s="532" t="s">
        <v>175</v>
      </c>
      <c r="I25" s="540">
        <v>40500</v>
      </c>
      <c r="J25" s="532" t="s">
        <v>176</v>
      </c>
      <c r="K25" s="534">
        <f>G25*I25</f>
        <v>0</v>
      </c>
      <c r="L25" s="532" t="s">
        <v>173</v>
      </c>
      <c r="M25" s="540" t="s">
        <v>225</v>
      </c>
      <c r="N25" s="532"/>
      <c r="O25" s="537"/>
    </row>
    <row r="26" spans="1:15" x14ac:dyDescent="0.2">
      <c r="A26" s="437"/>
      <c r="B26" s="497"/>
      <c r="C26" s="528" t="s">
        <v>121</v>
      </c>
      <c r="D26" s="529">
        <f>K26</f>
        <v>0</v>
      </c>
      <c r="E26" s="530" t="s">
        <v>173</v>
      </c>
      <c r="F26" s="531" t="s">
        <v>224</v>
      </c>
      <c r="G26" s="532">
        <f>I4</f>
        <v>0</v>
      </c>
      <c r="H26" s="532" t="s">
        <v>175</v>
      </c>
      <c r="I26" s="541">
        <v>11400</v>
      </c>
      <c r="J26" s="532" t="s">
        <v>176</v>
      </c>
      <c r="K26" s="534">
        <f>G26*I26</f>
        <v>0</v>
      </c>
      <c r="L26" s="532" t="s">
        <v>173</v>
      </c>
      <c r="M26" s="535" t="s">
        <v>225</v>
      </c>
      <c r="N26" s="532"/>
      <c r="O26" s="537"/>
    </row>
    <row r="27" spans="1:15" x14ac:dyDescent="0.2">
      <c r="A27" s="437"/>
      <c r="B27" s="497"/>
      <c r="C27" s="458" t="s">
        <v>122</v>
      </c>
      <c r="D27" s="519">
        <f>SUM(D28:D30)</f>
        <v>0</v>
      </c>
      <c r="E27" s="460" t="s">
        <v>173</v>
      </c>
      <c r="F27" s="542"/>
      <c r="G27" s="470"/>
      <c r="H27" s="470"/>
      <c r="I27" s="470"/>
      <c r="J27" s="470"/>
      <c r="K27" s="470"/>
      <c r="L27" s="470"/>
      <c r="M27" s="470"/>
      <c r="N27" s="470"/>
      <c r="O27" s="473"/>
    </row>
    <row r="28" spans="1:15" x14ac:dyDescent="0.2">
      <c r="A28" s="437"/>
      <c r="B28" s="497"/>
      <c r="C28" s="543" t="s">
        <v>227</v>
      </c>
      <c r="D28" s="544">
        <f>G28</f>
        <v>0</v>
      </c>
      <c r="E28" s="460" t="s">
        <v>173</v>
      </c>
      <c r="F28" s="542" t="s">
        <v>228</v>
      </c>
      <c r="G28" s="522">
        <f>I21*I4*0.8/4</f>
        <v>0</v>
      </c>
      <c r="H28" s="470" t="s">
        <v>173</v>
      </c>
      <c r="I28" s="509" t="s">
        <v>229</v>
      </c>
      <c r="J28" s="470"/>
      <c r="K28" s="470"/>
      <c r="L28" s="470"/>
      <c r="M28" s="470"/>
      <c r="N28" s="470"/>
      <c r="O28" s="473"/>
    </row>
    <row r="29" spans="1:15" x14ac:dyDescent="0.2">
      <c r="A29" s="437"/>
      <c r="B29" s="497"/>
      <c r="C29" s="543" t="s">
        <v>230</v>
      </c>
      <c r="D29" s="545">
        <f>M29</f>
        <v>0</v>
      </c>
      <c r="E29" s="460" t="s">
        <v>173</v>
      </c>
      <c r="F29" s="542" t="s">
        <v>228</v>
      </c>
      <c r="G29" s="509" t="s">
        <v>224</v>
      </c>
      <c r="H29" s="470"/>
      <c r="I29" s="470">
        <f>I4</f>
        <v>0</v>
      </c>
      <c r="J29" s="509" t="s">
        <v>231</v>
      </c>
      <c r="K29" s="511">
        <v>60620</v>
      </c>
      <c r="L29" s="470" t="s">
        <v>221</v>
      </c>
      <c r="M29" s="546">
        <f>I29*K29</f>
        <v>0</v>
      </c>
      <c r="N29" s="419" t="s">
        <v>173</v>
      </c>
      <c r="O29" s="473"/>
    </row>
    <row r="30" spans="1:15" x14ac:dyDescent="0.2">
      <c r="A30" s="437"/>
      <c r="B30" s="497"/>
      <c r="C30" s="547" t="s">
        <v>232</v>
      </c>
      <c r="D30" s="548">
        <f>M30</f>
        <v>0</v>
      </c>
      <c r="E30" s="500" t="s">
        <v>173</v>
      </c>
      <c r="F30" s="461" t="s">
        <v>228</v>
      </c>
      <c r="G30" s="503" t="s">
        <v>224</v>
      </c>
      <c r="H30" s="462"/>
      <c r="I30" s="462">
        <f>I4</f>
        <v>0</v>
      </c>
      <c r="J30" s="503" t="s">
        <v>231</v>
      </c>
      <c r="K30" s="515">
        <v>109000</v>
      </c>
      <c r="L30" s="462" t="s">
        <v>221</v>
      </c>
      <c r="M30" s="546">
        <f>I30*K30</f>
        <v>0</v>
      </c>
      <c r="N30" s="419" t="s">
        <v>173</v>
      </c>
      <c r="O30" s="466"/>
    </row>
    <row r="31" spans="1:15" x14ac:dyDescent="0.2">
      <c r="A31" s="437"/>
      <c r="B31" s="497"/>
      <c r="C31" s="549" t="s">
        <v>123</v>
      </c>
      <c r="D31" s="529">
        <f>J31</f>
        <v>0</v>
      </c>
      <c r="E31" s="530" t="s">
        <v>173</v>
      </c>
      <c r="F31" s="531" t="s">
        <v>233</v>
      </c>
      <c r="G31" s="532"/>
      <c r="H31" s="532"/>
      <c r="I31" s="532"/>
      <c r="J31" s="534">
        <f>(M29+M30)*0.1</f>
        <v>0</v>
      </c>
      <c r="K31" s="532" t="s">
        <v>173</v>
      </c>
      <c r="L31" s="532"/>
      <c r="M31" s="532"/>
      <c r="N31" s="532"/>
      <c r="O31" s="537"/>
    </row>
    <row r="32" spans="1:15" x14ac:dyDescent="0.2">
      <c r="A32" s="437"/>
      <c r="B32" s="497"/>
      <c r="C32" s="549" t="s">
        <v>234</v>
      </c>
      <c r="D32" s="529">
        <f>K32</f>
        <v>0</v>
      </c>
      <c r="E32" s="530" t="s">
        <v>173</v>
      </c>
      <c r="F32" s="531" t="s">
        <v>224</v>
      </c>
      <c r="G32" s="532">
        <f>I4</f>
        <v>0</v>
      </c>
      <c r="H32" s="532" t="s">
        <v>235</v>
      </c>
      <c r="I32" s="540">
        <v>6500</v>
      </c>
      <c r="J32" s="532" t="s">
        <v>176</v>
      </c>
      <c r="K32" s="534">
        <f>G32*I32</f>
        <v>0</v>
      </c>
      <c r="L32" s="532" t="s">
        <v>173</v>
      </c>
      <c r="M32" s="540" t="s">
        <v>225</v>
      </c>
      <c r="N32" s="532"/>
      <c r="O32" s="537"/>
    </row>
    <row r="33" spans="1:15" x14ac:dyDescent="0.2">
      <c r="A33" s="437"/>
      <c r="B33" s="497"/>
      <c r="C33" s="549" t="s">
        <v>124</v>
      </c>
      <c r="D33" s="529">
        <f>K33</f>
        <v>0</v>
      </c>
      <c r="E33" s="530" t="s">
        <v>173</v>
      </c>
      <c r="F33" s="531" t="s">
        <v>224</v>
      </c>
      <c r="G33" s="532">
        <f>I4</f>
        <v>0</v>
      </c>
      <c r="H33" s="532" t="s">
        <v>235</v>
      </c>
      <c r="I33" s="540">
        <v>2800</v>
      </c>
      <c r="J33" s="532" t="s">
        <v>176</v>
      </c>
      <c r="K33" s="534">
        <f>G33*I33</f>
        <v>0</v>
      </c>
      <c r="L33" s="532" t="s">
        <v>173</v>
      </c>
      <c r="M33" s="535" t="s">
        <v>225</v>
      </c>
      <c r="N33" s="532"/>
      <c r="O33" s="537"/>
    </row>
    <row r="34" spans="1:15" x14ac:dyDescent="0.2">
      <c r="A34" s="437"/>
      <c r="B34" s="497"/>
      <c r="C34" s="550" t="s">
        <v>236</v>
      </c>
      <c r="D34" s="505">
        <f>M34+M35+M36</f>
        <v>0</v>
      </c>
      <c r="E34" s="460" t="s">
        <v>173</v>
      </c>
      <c r="F34" s="520" t="s">
        <v>237</v>
      </c>
      <c r="G34" s="521"/>
      <c r="H34" s="509" t="s">
        <v>238</v>
      </c>
      <c r="I34" s="470" t="s">
        <v>183</v>
      </c>
      <c r="J34" s="509"/>
      <c r="K34" s="511">
        <f>L6</f>
        <v>0</v>
      </c>
      <c r="L34" s="518" t="s">
        <v>239</v>
      </c>
      <c r="M34" s="511">
        <f>G34*K34</f>
        <v>0</v>
      </c>
      <c r="N34" s="470" t="s">
        <v>173</v>
      </c>
      <c r="O34" s="473"/>
    </row>
    <row r="35" spans="1:15" x14ac:dyDescent="0.2">
      <c r="A35" s="437"/>
      <c r="B35" s="497"/>
      <c r="C35" s="550"/>
      <c r="D35" s="505"/>
      <c r="E35" s="460"/>
      <c r="F35" s="520" t="s">
        <v>240</v>
      </c>
      <c r="G35" s="521"/>
      <c r="H35" s="509" t="s">
        <v>238</v>
      </c>
      <c r="I35" s="470" t="s">
        <v>216</v>
      </c>
      <c r="J35" s="509"/>
      <c r="K35" s="511">
        <f>G21</f>
        <v>0</v>
      </c>
      <c r="L35" s="518" t="s">
        <v>239</v>
      </c>
      <c r="M35" s="511">
        <f>G35*K35</f>
        <v>0</v>
      </c>
      <c r="N35" s="470" t="s">
        <v>173</v>
      </c>
      <c r="O35" s="473"/>
    </row>
    <row r="36" spans="1:15" x14ac:dyDescent="0.2">
      <c r="A36" s="437"/>
      <c r="B36" s="497"/>
      <c r="C36" s="551"/>
      <c r="D36" s="552"/>
      <c r="E36" s="441"/>
      <c r="F36" s="442" t="s">
        <v>196</v>
      </c>
      <c r="G36" s="553"/>
      <c r="H36" s="443" t="s">
        <v>238</v>
      </c>
      <c r="I36" s="444" t="s">
        <v>224</v>
      </c>
      <c r="J36" s="443"/>
      <c r="K36" s="554">
        <f>I4</f>
        <v>0</v>
      </c>
      <c r="L36" s="555" t="s">
        <v>239</v>
      </c>
      <c r="M36" s="554">
        <f>G36*K36</f>
        <v>0</v>
      </c>
      <c r="N36" s="444" t="s">
        <v>173</v>
      </c>
      <c r="O36" s="446"/>
    </row>
    <row r="37" spans="1:15" ht="14.25" thickBot="1" x14ac:dyDescent="0.25">
      <c r="A37" s="437"/>
      <c r="B37" s="556"/>
      <c r="C37" s="557" t="s">
        <v>241</v>
      </c>
      <c r="D37" s="558" t="e">
        <f>SUM(D14,D16,D18,D21:D22,D24:D27,D31:D34)</f>
        <v>#DIV/0!</v>
      </c>
      <c r="E37" s="559" t="s">
        <v>173</v>
      </c>
      <c r="F37" s="560"/>
      <c r="G37" s="561"/>
      <c r="H37" s="562"/>
      <c r="I37" s="563"/>
      <c r="J37" s="562"/>
      <c r="K37" s="564"/>
      <c r="L37" s="561"/>
      <c r="M37" s="564"/>
      <c r="N37" s="563"/>
      <c r="O37" s="565"/>
    </row>
    <row r="38" spans="1:15" ht="14.25" thickBot="1" x14ac:dyDescent="0.25">
      <c r="A38" s="437"/>
      <c r="B38" s="566" t="s">
        <v>242</v>
      </c>
      <c r="C38" s="567"/>
      <c r="D38" s="568">
        <f>K38</f>
        <v>0</v>
      </c>
      <c r="E38" s="569" t="s">
        <v>173</v>
      </c>
      <c r="F38" s="570" t="s">
        <v>243</v>
      </c>
      <c r="G38" s="571">
        <v>500000</v>
      </c>
      <c r="H38" s="572" t="s">
        <v>238</v>
      </c>
      <c r="I38" s="573">
        <f>L6+G21</f>
        <v>0</v>
      </c>
      <c r="J38" s="572" t="s">
        <v>244</v>
      </c>
      <c r="K38" s="574">
        <f>G38*I38</f>
        <v>0</v>
      </c>
      <c r="L38" s="571" t="s">
        <v>173</v>
      </c>
      <c r="M38" s="574"/>
      <c r="N38" s="573"/>
      <c r="O38" s="575"/>
    </row>
    <row r="39" spans="1:15" ht="14.25" thickBot="1" x14ac:dyDescent="0.25">
      <c r="A39" s="576"/>
      <c r="B39" s="566" t="s">
        <v>125</v>
      </c>
      <c r="C39" s="567"/>
      <c r="D39" s="577" t="e">
        <f>D37-D38</f>
        <v>#DIV/0!</v>
      </c>
      <c r="E39" s="569" t="s">
        <v>173</v>
      </c>
      <c r="F39" s="570" t="s">
        <v>245</v>
      </c>
      <c r="G39" s="571"/>
      <c r="H39" s="572"/>
      <c r="I39" s="573"/>
      <c r="J39" s="572"/>
      <c r="K39" s="574"/>
      <c r="L39" s="571"/>
      <c r="M39" s="574"/>
      <c r="N39" s="573"/>
      <c r="O39" s="575"/>
    </row>
    <row r="40" spans="1:15" ht="13.5" customHeight="1" x14ac:dyDescent="0.2">
      <c r="A40" s="578" t="s">
        <v>126</v>
      </c>
      <c r="B40" s="579"/>
      <c r="C40" s="580" t="s">
        <v>127</v>
      </c>
      <c r="D40" s="581">
        <f>J40+J41+J42</f>
        <v>0</v>
      </c>
      <c r="E40" s="582" t="s">
        <v>173</v>
      </c>
      <c r="F40" s="583">
        <f>M4</f>
        <v>0</v>
      </c>
      <c r="G40" s="584" t="s">
        <v>238</v>
      </c>
      <c r="H40" s="419">
        <v>2</v>
      </c>
      <c r="I40" s="419" t="s">
        <v>246</v>
      </c>
      <c r="J40" s="585">
        <f>F40*H40/100</f>
        <v>0</v>
      </c>
      <c r="K40" s="584" t="s">
        <v>173</v>
      </c>
      <c r="L40" s="585" t="s">
        <v>247</v>
      </c>
      <c r="M40" s="584"/>
      <c r="N40" s="584"/>
      <c r="O40" s="586"/>
    </row>
    <row r="41" spans="1:15" x14ac:dyDescent="0.2">
      <c r="A41" s="587"/>
      <c r="B41" s="588"/>
      <c r="C41" s="458"/>
      <c r="D41" s="519"/>
      <c r="E41" s="460"/>
      <c r="F41" s="589">
        <f>L9+J10</f>
        <v>0</v>
      </c>
      <c r="G41" s="470" t="s">
        <v>238</v>
      </c>
      <c r="H41" s="419">
        <v>2</v>
      </c>
      <c r="I41" s="419" t="s">
        <v>246</v>
      </c>
      <c r="J41" s="510">
        <f>F41*H41/100</f>
        <v>0</v>
      </c>
      <c r="K41" s="470" t="s">
        <v>173</v>
      </c>
      <c r="L41" s="470" t="s">
        <v>248</v>
      </c>
      <c r="M41" s="470"/>
      <c r="N41" s="470"/>
      <c r="O41" s="473"/>
    </row>
    <row r="42" spans="1:15" x14ac:dyDescent="0.2">
      <c r="A42" s="587"/>
      <c r="B42" s="588"/>
      <c r="C42" s="498"/>
      <c r="D42" s="524"/>
      <c r="E42" s="500"/>
      <c r="F42" s="590">
        <f>F4*I4</f>
        <v>0</v>
      </c>
      <c r="G42" s="503" t="s">
        <v>249</v>
      </c>
      <c r="H42" s="462">
        <v>1.6</v>
      </c>
      <c r="I42" s="462" t="s">
        <v>250</v>
      </c>
      <c r="J42" s="504">
        <f>F42*H42</f>
        <v>0</v>
      </c>
      <c r="K42" s="503" t="s">
        <v>173</v>
      </c>
      <c r="L42" s="462" t="s">
        <v>251</v>
      </c>
      <c r="M42" s="462"/>
      <c r="N42" s="462"/>
      <c r="O42" s="466"/>
    </row>
    <row r="43" spans="1:15" x14ac:dyDescent="0.2">
      <c r="A43" s="587"/>
      <c r="B43" s="588"/>
      <c r="C43" s="550" t="s">
        <v>252</v>
      </c>
      <c r="D43" s="505">
        <f>K43+H44+K44</f>
        <v>0</v>
      </c>
      <c r="E43" s="460" t="s">
        <v>173</v>
      </c>
      <c r="F43" s="539" t="s">
        <v>224</v>
      </c>
      <c r="G43" s="470">
        <f>I4</f>
        <v>0</v>
      </c>
      <c r="H43" s="470" t="s">
        <v>175</v>
      </c>
      <c r="I43" s="472"/>
      <c r="J43" s="470" t="s">
        <v>205</v>
      </c>
      <c r="K43" s="510">
        <f>G43*I43</f>
        <v>0</v>
      </c>
      <c r="L43" s="470" t="s">
        <v>173</v>
      </c>
      <c r="M43" s="470" t="s">
        <v>253</v>
      </c>
      <c r="N43" s="470"/>
      <c r="O43" s="473"/>
    </row>
    <row r="44" spans="1:15" x14ac:dyDescent="0.2">
      <c r="A44" s="587"/>
      <c r="B44" s="588"/>
      <c r="C44" s="550"/>
      <c r="D44" s="505"/>
      <c r="E44" s="460"/>
      <c r="F44" s="542" t="s">
        <v>254</v>
      </c>
      <c r="G44" s="591" t="s">
        <v>255</v>
      </c>
      <c r="H44" s="592"/>
      <c r="I44" s="509" t="s">
        <v>256</v>
      </c>
      <c r="J44" s="510"/>
      <c r="K44" s="593"/>
      <c r="L44" s="470" t="s">
        <v>173</v>
      </c>
      <c r="M44" s="470"/>
      <c r="N44" s="470"/>
      <c r="O44" s="473"/>
    </row>
    <row r="45" spans="1:15" x14ac:dyDescent="0.2">
      <c r="A45" s="587"/>
      <c r="B45" s="588"/>
      <c r="C45" s="594" t="s">
        <v>257</v>
      </c>
      <c r="D45" s="595">
        <f>I45+M46</f>
        <v>0</v>
      </c>
      <c r="E45" s="596" t="s">
        <v>173</v>
      </c>
      <c r="F45" s="539" t="s">
        <v>258</v>
      </c>
      <c r="G45" s="597">
        <f>F4*I4</f>
        <v>0</v>
      </c>
      <c r="H45" s="598" t="s">
        <v>259</v>
      </c>
      <c r="I45" s="599">
        <f>G45*0.2</f>
        <v>0</v>
      </c>
      <c r="J45" s="598" t="s">
        <v>173</v>
      </c>
      <c r="K45" s="599" t="s">
        <v>260</v>
      </c>
      <c r="L45" s="600"/>
      <c r="M45" s="600"/>
      <c r="N45" s="600"/>
      <c r="O45" s="601"/>
    </row>
    <row r="46" spans="1:15" x14ac:dyDescent="0.2">
      <c r="A46" s="587"/>
      <c r="B46" s="588"/>
      <c r="C46" s="550"/>
      <c r="D46" s="505"/>
      <c r="E46" s="460"/>
      <c r="F46" s="542" t="s">
        <v>196</v>
      </c>
      <c r="G46" s="602" t="s">
        <v>224</v>
      </c>
      <c r="H46" s="602"/>
      <c r="I46" s="509">
        <f>I4</f>
        <v>0</v>
      </c>
      <c r="J46" s="522" t="s">
        <v>235</v>
      </c>
      <c r="K46" s="518">
        <v>3000</v>
      </c>
      <c r="L46" s="470" t="s">
        <v>205</v>
      </c>
      <c r="M46" s="511">
        <f>I46*K46</f>
        <v>0</v>
      </c>
      <c r="N46" s="470"/>
      <c r="O46" s="473"/>
    </row>
    <row r="47" spans="1:15" x14ac:dyDescent="0.2">
      <c r="A47" s="587"/>
      <c r="B47" s="588"/>
      <c r="C47" s="549" t="s">
        <v>261</v>
      </c>
      <c r="D47" s="529">
        <f>K47</f>
        <v>0</v>
      </c>
      <c r="E47" s="530" t="s">
        <v>173</v>
      </c>
      <c r="F47" s="531" t="s">
        <v>224</v>
      </c>
      <c r="G47" s="532">
        <f>I4</f>
        <v>0</v>
      </c>
      <c r="H47" s="532" t="s">
        <v>235</v>
      </c>
      <c r="I47" s="540">
        <v>25000</v>
      </c>
      <c r="J47" s="532" t="s">
        <v>205</v>
      </c>
      <c r="K47" s="534">
        <f>G47*I47</f>
        <v>0</v>
      </c>
      <c r="L47" s="532" t="s">
        <v>173</v>
      </c>
      <c r="M47" s="532" t="s">
        <v>262</v>
      </c>
      <c r="N47" s="532"/>
      <c r="O47" s="537"/>
    </row>
    <row r="48" spans="1:15" x14ac:dyDescent="0.2">
      <c r="A48" s="587"/>
      <c r="B48" s="588"/>
      <c r="C48" s="594" t="s">
        <v>263</v>
      </c>
      <c r="D48" s="595">
        <f>K48</f>
        <v>0</v>
      </c>
      <c r="E48" s="596" t="s">
        <v>173</v>
      </c>
      <c r="F48" s="539" t="s">
        <v>224</v>
      </c>
      <c r="G48" s="600">
        <f>I4</f>
        <v>0</v>
      </c>
      <c r="H48" s="600" t="s">
        <v>235</v>
      </c>
      <c r="I48" s="598">
        <v>7700</v>
      </c>
      <c r="J48" s="600" t="s">
        <v>205</v>
      </c>
      <c r="K48" s="603">
        <f>G48*I48</f>
        <v>0</v>
      </c>
      <c r="L48" s="600" t="s">
        <v>173</v>
      </c>
      <c r="M48" s="600"/>
      <c r="N48" s="600"/>
      <c r="O48" s="601"/>
    </row>
    <row r="49" spans="1:15" ht="14.25" thickBot="1" x14ac:dyDescent="0.25">
      <c r="A49" s="604"/>
      <c r="B49" s="605"/>
      <c r="C49" s="606" t="s">
        <v>128</v>
      </c>
      <c r="D49" s="607">
        <f>D40+D43+D45+D47+D48</f>
        <v>0</v>
      </c>
      <c r="E49" s="608" t="s">
        <v>173</v>
      </c>
      <c r="F49" s="609"/>
      <c r="G49" s="610"/>
      <c r="H49" s="610"/>
      <c r="I49" s="611"/>
      <c r="J49" s="610"/>
      <c r="K49" s="612"/>
      <c r="L49" s="610"/>
      <c r="M49" s="610"/>
      <c r="N49" s="610"/>
      <c r="O49" s="613"/>
    </row>
    <row r="50" spans="1:15" ht="13.5" customHeight="1" x14ac:dyDescent="0.2">
      <c r="A50" s="614" t="s">
        <v>129</v>
      </c>
      <c r="B50" s="615"/>
      <c r="C50" s="616" t="s">
        <v>130</v>
      </c>
      <c r="D50" s="617">
        <f>K50</f>
        <v>0</v>
      </c>
      <c r="E50" s="618" t="s">
        <v>173</v>
      </c>
      <c r="F50" s="619" t="s">
        <v>224</v>
      </c>
      <c r="G50" s="584">
        <f>I4</f>
        <v>0</v>
      </c>
      <c r="H50" s="584" t="s">
        <v>235</v>
      </c>
      <c r="I50" s="620">
        <v>29000</v>
      </c>
      <c r="J50" s="584" t="s">
        <v>205</v>
      </c>
      <c r="K50" s="585">
        <f>G50*I50</f>
        <v>0</v>
      </c>
      <c r="L50" s="584" t="s">
        <v>173</v>
      </c>
      <c r="M50" s="621"/>
      <c r="N50" s="621"/>
      <c r="O50" s="622"/>
    </row>
    <row r="51" spans="1:15" x14ac:dyDescent="0.2">
      <c r="A51" s="623"/>
      <c r="B51" s="624"/>
      <c r="C51" s="549" t="s">
        <v>264</v>
      </c>
      <c r="D51" s="625">
        <f>K51</f>
        <v>0</v>
      </c>
      <c r="E51" s="530" t="s">
        <v>173</v>
      </c>
      <c r="F51" s="531" t="s">
        <v>224</v>
      </c>
      <c r="G51" s="532">
        <f>I4</f>
        <v>0</v>
      </c>
      <c r="H51" s="532" t="s">
        <v>235</v>
      </c>
      <c r="I51" s="540">
        <v>1000</v>
      </c>
      <c r="J51" s="532" t="s">
        <v>205</v>
      </c>
      <c r="K51" s="534">
        <f>G51*I51</f>
        <v>0</v>
      </c>
      <c r="L51" s="532" t="s">
        <v>173</v>
      </c>
      <c r="M51" s="532"/>
      <c r="N51" s="532"/>
      <c r="O51" s="537"/>
    </row>
    <row r="52" spans="1:15" x14ac:dyDescent="0.2">
      <c r="A52" s="623"/>
      <c r="B52" s="624"/>
      <c r="C52" s="550" t="s">
        <v>196</v>
      </c>
      <c r="D52" s="626"/>
      <c r="E52" s="460" t="s">
        <v>173</v>
      </c>
      <c r="F52" s="520"/>
      <c r="G52" s="470"/>
      <c r="H52" s="470"/>
      <c r="I52" s="470"/>
      <c r="J52" s="470"/>
      <c r="K52" s="470"/>
      <c r="L52" s="470"/>
      <c r="M52" s="470"/>
      <c r="N52" s="470"/>
      <c r="O52" s="473"/>
    </row>
    <row r="53" spans="1:15" ht="14.25" thickBot="1" x14ac:dyDescent="0.25">
      <c r="A53" s="623"/>
      <c r="B53" s="624"/>
      <c r="C53" s="627" t="s">
        <v>131</v>
      </c>
      <c r="D53" s="628">
        <f>D50+D51+D52</f>
        <v>0</v>
      </c>
      <c r="E53" s="451" t="s">
        <v>173</v>
      </c>
      <c r="F53" s="452"/>
      <c r="G53" s="453"/>
      <c r="H53" s="453"/>
      <c r="I53" s="453"/>
      <c r="J53" s="453"/>
      <c r="K53" s="453"/>
      <c r="L53" s="453"/>
      <c r="M53" s="453"/>
      <c r="N53" s="453"/>
      <c r="O53" s="457"/>
    </row>
    <row r="54" spans="1:15" ht="14.25" thickBot="1" x14ac:dyDescent="0.25">
      <c r="A54" s="629" t="s">
        <v>265</v>
      </c>
      <c r="B54" s="630"/>
      <c r="C54" s="630"/>
      <c r="D54" s="631" t="e">
        <f>D39+D49+D53</f>
        <v>#DIV/0!</v>
      </c>
      <c r="E54" s="573" t="s">
        <v>173</v>
      </c>
      <c r="F54" s="632"/>
      <c r="G54" s="573"/>
      <c r="H54" s="573"/>
      <c r="I54" s="573"/>
      <c r="J54" s="573"/>
      <c r="K54" s="573"/>
      <c r="L54" s="573"/>
      <c r="M54" s="573"/>
      <c r="N54" s="573"/>
      <c r="O54" s="575"/>
    </row>
    <row r="55" spans="1:15" ht="14.25" thickBot="1" x14ac:dyDescent="0.25">
      <c r="A55" s="633" t="s">
        <v>266</v>
      </c>
      <c r="B55" s="634"/>
      <c r="C55" s="634"/>
      <c r="D55" s="635" t="e">
        <f>D13-D54</f>
        <v>#DIV/0!</v>
      </c>
      <c r="E55" s="636" t="s">
        <v>173</v>
      </c>
      <c r="F55" s="637"/>
      <c r="G55" s="636"/>
      <c r="H55" s="636"/>
      <c r="I55" s="636"/>
      <c r="J55" s="636"/>
      <c r="K55" s="636"/>
      <c r="L55" s="636"/>
      <c r="M55" s="636"/>
      <c r="N55" s="636"/>
      <c r="O55" s="638"/>
    </row>
    <row r="56" spans="1:15" ht="14.25" thickTop="1" x14ac:dyDescent="0.2"/>
  </sheetData>
  <mergeCells count="19">
    <mergeCell ref="A50:B53"/>
    <mergeCell ref="A54:C54"/>
    <mergeCell ref="A55:C55"/>
    <mergeCell ref="A14:A39"/>
    <mergeCell ref="B14:B37"/>
    <mergeCell ref="F15:H15"/>
    <mergeCell ref="B38:C38"/>
    <mergeCell ref="B39:C39"/>
    <mergeCell ref="A40:B49"/>
    <mergeCell ref="G46:H46"/>
    <mergeCell ref="A2:O2"/>
    <mergeCell ref="A3:C3"/>
    <mergeCell ref="D3:E3"/>
    <mergeCell ref="F3:O3"/>
    <mergeCell ref="A4:B13"/>
    <mergeCell ref="F4:G4"/>
    <mergeCell ref="J6:K6"/>
    <mergeCell ref="J7:K7"/>
    <mergeCell ref="F8:G8"/>
  </mergeCells>
  <phoneticPr fontId="2"/>
  <pageMargins left="0.78700000000000003" right="0.23" top="0.5" bottom="0.21" header="0.51200000000000001" footer="0.2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view="pageBreakPreview" zoomScale="60" zoomScaleNormal="100" workbookViewId="0">
      <selection activeCell="A50" sqref="A50:B53"/>
    </sheetView>
  </sheetViews>
  <sheetFormatPr defaultRowHeight="13.5" x14ac:dyDescent="0.2"/>
  <cols>
    <col min="1" max="1" width="4.1640625" style="639" customWidth="1"/>
    <col min="2" max="2" width="30.83203125" style="639" bestFit="1" customWidth="1"/>
    <col min="3" max="3" width="13.1640625" style="640" bestFit="1" customWidth="1"/>
    <col min="4" max="4" width="6.5" style="640" customWidth="1"/>
    <col min="5" max="5" width="11.5" style="640" customWidth="1"/>
    <col min="6" max="9" width="11.5" style="639" customWidth="1"/>
    <col min="10" max="10" width="11.5" style="641" customWidth="1"/>
    <col min="11" max="14" width="11.5" style="639" customWidth="1"/>
    <col min="15" max="15" width="11.5" style="641" customWidth="1"/>
    <col min="16" max="17" width="11.5" style="639" customWidth="1"/>
    <col min="18" max="18" width="11.5" style="640" customWidth="1"/>
    <col min="19" max="19" width="11.5" style="639" customWidth="1"/>
    <col min="20" max="256" width="9.33203125" style="639"/>
    <col min="257" max="257" width="4.1640625" style="639" customWidth="1"/>
    <col min="258" max="258" width="30.83203125" style="639" bestFit="1" customWidth="1"/>
    <col min="259" max="259" width="13.1640625" style="639" bestFit="1" customWidth="1"/>
    <col min="260" max="260" width="6.5" style="639" customWidth="1"/>
    <col min="261" max="275" width="11.5" style="639" customWidth="1"/>
    <col min="276" max="512" width="9.33203125" style="639"/>
    <col min="513" max="513" width="4.1640625" style="639" customWidth="1"/>
    <col min="514" max="514" width="30.83203125" style="639" bestFit="1" customWidth="1"/>
    <col min="515" max="515" width="13.1640625" style="639" bestFit="1" customWidth="1"/>
    <col min="516" max="516" width="6.5" style="639" customWidth="1"/>
    <col min="517" max="531" width="11.5" style="639" customWidth="1"/>
    <col min="532" max="768" width="9.33203125" style="639"/>
    <col min="769" max="769" width="4.1640625" style="639" customWidth="1"/>
    <col min="770" max="770" width="30.83203125" style="639" bestFit="1" customWidth="1"/>
    <col min="771" max="771" width="13.1640625" style="639" bestFit="1" customWidth="1"/>
    <col min="772" max="772" width="6.5" style="639" customWidth="1"/>
    <col min="773" max="787" width="11.5" style="639" customWidth="1"/>
    <col min="788" max="1024" width="9.33203125" style="639"/>
    <col min="1025" max="1025" width="4.1640625" style="639" customWidth="1"/>
    <col min="1026" max="1026" width="30.83203125" style="639" bestFit="1" customWidth="1"/>
    <col min="1027" max="1027" width="13.1640625" style="639" bestFit="1" customWidth="1"/>
    <col min="1028" max="1028" width="6.5" style="639" customWidth="1"/>
    <col min="1029" max="1043" width="11.5" style="639" customWidth="1"/>
    <col min="1044" max="1280" width="9.33203125" style="639"/>
    <col min="1281" max="1281" width="4.1640625" style="639" customWidth="1"/>
    <col min="1282" max="1282" width="30.83203125" style="639" bestFit="1" customWidth="1"/>
    <col min="1283" max="1283" width="13.1640625" style="639" bestFit="1" customWidth="1"/>
    <col min="1284" max="1284" width="6.5" style="639" customWidth="1"/>
    <col min="1285" max="1299" width="11.5" style="639" customWidth="1"/>
    <col min="1300" max="1536" width="9.33203125" style="639"/>
    <col min="1537" max="1537" width="4.1640625" style="639" customWidth="1"/>
    <col min="1538" max="1538" width="30.83203125" style="639" bestFit="1" customWidth="1"/>
    <col min="1539" max="1539" width="13.1640625" style="639" bestFit="1" customWidth="1"/>
    <col min="1540" max="1540" width="6.5" style="639" customWidth="1"/>
    <col min="1541" max="1555" width="11.5" style="639" customWidth="1"/>
    <col min="1556" max="1792" width="9.33203125" style="639"/>
    <col min="1793" max="1793" width="4.1640625" style="639" customWidth="1"/>
    <col min="1794" max="1794" width="30.83203125" style="639" bestFit="1" customWidth="1"/>
    <col min="1795" max="1795" width="13.1640625" style="639" bestFit="1" customWidth="1"/>
    <col min="1796" max="1796" width="6.5" style="639" customWidth="1"/>
    <col min="1797" max="1811" width="11.5" style="639" customWidth="1"/>
    <col min="1812" max="2048" width="9.33203125" style="639"/>
    <col min="2049" max="2049" width="4.1640625" style="639" customWidth="1"/>
    <col min="2050" max="2050" width="30.83203125" style="639" bestFit="1" customWidth="1"/>
    <col min="2051" max="2051" width="13.1640625" style="639" bestFit="1" customWidth="1"/>
    <col min="2052" max="2052" width="6.5" style="639" customWidth="1"/>
    <col min="2053" max="2067" width="11.5" style="639" customWidth="1"/>
    <col min="2068" max="2304" width="9.33203125" style="639"/>
    <col min="2305" max="2305" width="4.1640625" style="639" customWidth="1"/>
    <col min="2306" max="2306" width="30.83203125" style="639" bestFit="1" customWidth="1"/>
    <col min="2307" max="2307" width="13.1640625" style="639" bestFit="1" customWidth="1"/>
    <col min="2308" max="2308" width="6.5" style="639" customWidth="1"/>
    <col min="2309" max="2323" width="11.5" style="639" customWidth="1"/>
    <col min="2324" max="2560" width="9.33203125" style="639"/>
    <col min="2561" max="2561" width="4.1640625" style="639" customWidth="1"/>
    <col min="2562" max="2562" width="30.83203125" style="639" bestFit="1" customWidth="1"/>
    <col min="2563" max="2563" width="13.1640625" style="639" bestFit="1" customWidth="1"/>
    <col min="2564" max="2564" width="6.5" style="639" customWidth="1"/>
    <col min="2565" max="2579" width="11.5" style="639" customWidth="1"/>
    <col min="2580" max="2816" width="9.33203125" style="639"/>
    <col min="2817" max="2817" width="4.1640625" style="639" customWidth="1"/>
    <col min="2818" max="2818" width="30.83203125" style="639" bestFit="1" customWidth="1"/>
    <col min="2819" max="2819" width="13.1640625" style="639" bestFit="1" customWidth="1"/>
    <col min="2820" max="2820" width="6.5" style="639" customWidth="1"/>
    <col min="2821" max="2835" width="11.5" style="639" customWidth="1"/>
    <col min="2836" max="3072" width="9.33203125" style="639"/>
    <col min="3073" max="3073" width="4.1640625" style="639" customWidth="1"/>
    <col min="3074" max="3074" width="30.83203125" style="639" bestFit="1" customWidth="1"/>
    <col min="3075" max="3075" width="13.1640625" style="639" bestFit="1" customWidth="1"/>
    <col min="3076" max="3076" width="6.5" style="639" customWidth="1"/>
    <col min="3077" max="3091" width="11.5" style="639" customWidth="1"/>
    <col min="3092" max="3328" width="9.33203125" style="639"/>
    <col min="3329" max="3329" width="4.1640625" style="639" customWidth="1"/>
    <col min="3330" max="3330" width="30.83203125" style="639" bestFit="1" customWidth="1"/>
    <col min="3331" max="3331" width="13.1640625" style="639" bestFit="1" customWidth="1"/>
    <col min="3332" max="3332" width="6.5" style="639" customWidth="1"/>
    <col min="3333" max="3347" width="11.5" style="639" customWidth="1"/>
    <col min="3348" max="3584" width="9.33203125" style="639"/>
    <col min="3585" max="3585" width="4.1640625" style="639" customWidth="1"/>
    <col min="3586" max="3586" width="30.83203125" style="639" bestFit="1" customWidth="1"/>
    <col min="3587" max="3587" width="13.1640625" style="639" bestFit="1" customWidth="1"/>
    <col min="3588" max="3588" width="6.5" style="639" customWidth="1"/>
    <col min="3589" max="3603" width="11.5" style="639" customWidth="1"/>
    <col min="3604" max="3840" width="9.33203125" style="639"/>
    <col min="3841" max="3841" width="4.1640625" style="639" customWidth="1"/>
    <col min="3842" max="3842" width="30.83203125" style="639" bestFit="1" customWidth="1"/>
    <col min="3843" max="3843" width="13.1640625" style="639" bestFit="1" customWidth="1"/>
    <col min="3844" max="3844" width="6.5" style="639" customWidth="1"/>
    <col min="3845" max="3859" width="11.5" style="639" customWidth="1"/>
    <col min="3860" max="4096" width="9.33203125" style="639"/>
    <col min="4097" max="4097" width="4.1640625" style="639" customWidth="1"/>
    <col min="4098" max="4098" width="30.83203125" style="639" bestFit="1" customWidth="1"/>
    <col min="4099" max="4099" width="13.1640625" style="639" bestFit="1" customWidth="1"/>
    <col min="4100" max="4100" width="6.5" style="639" customWidth="1"/>
    <col min="4101" max="4115" width="11.5" style="639" customWidth="1"/>
    <col min="4116" max="4352" width="9.33203125" style="639"/>
    <col min="4353" max="4353" width="4.1640625" style="639" customWidth="1"/>
    <col min="4354" max="4354" width="30.83203125" style="639" bestFit="1" customWidth="1"/>
    <col min="4355" max="4355" width="13.1640625" style="639" bestFit="1" customWidth="1"/>
    <col min="4356" max="4356" width="6.5" style="639" customWidth="1"/>
    <col min="4357" max="4371" width="11.5" style="639" customWidth="1"/>
    <col min="4372" max="4608" width="9.33203125" style="639"/>
    <col min="4609" max="4609" width="4.1640625" style="639" customWidth="1"/>
    <col min="4610" max="4610" width="30.83203125" style="639" bestFit="1" customWidth="1"/>
    <col min="4611" max="4611" width="13.1640625" style="639" bestFit="1" customWidth="1"/>
    <col min="4612" max="4612" width="6.5" style="639" customWidth="1"/>
    <col min="4613" max="4627" width="11.5" style="639" customWidth="1"/>
    <col min="4628" max="4864" width="9.33203125" style="639"/>
    <col min="4865" max="4865" width="4.1640625" style="639" customWidth="1"/>
    <col min="4866" max="4866" width="30.83203125" style="639" bestFit="1" customWidth="1"/>
    <col min="4867" max="4867" width="13.1640625" style="639" bestFit="1" customWidth="1"/>
    <col min="4868" max="4868" width="6.5" style="639" customWidth="1"/>
    <col min="4869" max="4883" width="11.5" style="639" customWidth="1"/>
    <col min="4884" max="5120" width="9.33203125" style="639"/>
    <col min="5121" max="5121" width="4.1640625" style="639" customWidth="1"/>
    <col min="5122" max="5122" width="30.83203125" style="639" bestFit="1" customWidth="1"/>
    <col min="5123" max="5123" width="13.1640625" style="639" bestFit="1" customWidth="1"/>
    <col min="5124" max="5124" width="6.5" style="639" customWidth="1"/>
    <col min="5125" max="5139" width="11.5" style="639" customWidth="1"/>
    <col min="5140" max="5376" width="9.33203125" style="639"/>
    <col min="5377" max="5377" width="4.1640625" style="639" customWidth="1"/>
    <col min="5378" max="5378" width="30.83203125" style="639" bestFit="1" customWidth="1"/>
    <col min="5379" max="5379" width="13.1640625" style="639" bestFit="1" customWidth="1"/>
    <col min="5380" max="5380" width="6.5" style="639" customWidth="1"/>
    <col min="5381" max="5395" width="11.5" style="639" customWidth="1"/>
    <col min="5396" max="5632" width="9.33203125" style="639"/>
    <col min="5633" max="5633" width="4.1640625" style="639" customWidth="1"/>
    <col min="5634" max="5634" width="30.83203125" style="639" bestFit="1" customWidth="1"/>
    <col min="5635" max="5635" width="13.1640625" style="639" bestFit="1" customWidth="1"/>
    <col min="5636" max="5636" width="6.5" style="639" customWidth="1"/>
    <col min="5637" max="5651" width="11.5" style="639" customWidth="1"/>
    <col min="5652" max="5888" width="9.33203125" style="639"/>
    <col min="5889" max="5889" width="4.1640625" style="639" customWidth="1"/>
    <col min="5890" max="5890" width="30.83203125" style="639" bestFit="1" customWidth="1"/>
    <col min="5891" max="5891" width="13.1640625" style="639" bestFit="1" customWidth="1"/>
    <col min="5892" max="5892" width="6.5" style="639" customWidth="1"/>
    <col min="5893" max="5907" width="11.5" style="639" customWidth="1"/>
    <col min="5908" max="6144" width="9.33203125" style="639"/>
    <col min="6145" max="6145" width="4.1640625" style="639" customWidth="1"/>
    <col min="6146" max="6146" width="30.83203125" style="639" bestFit="1" customWidth="1"/>
    <col min="6147" max="6147" width="13.1640625" style="639" bestFit="1" customWidth="1"/>
    <col min="6148" max="6148" width="6.5" style="639" customWidth="1"/>
    <col min="6149" max="6163" width="11.5" style="639" customWidth="1"/>
    <col min="6164" max="6400" width="9.33203125" style="639"/>
    <col min="6401" max="6401" width="4.1640625" style="639" customWidth="1"/>
    <col min="6402" max="6402" width="30.83203125" style="639" bestFit="1" customWidth="1"/>
    <col min="6403" max="6403" width="13.1640625" style="639" bestFit="1" customWidth="1"/>
    <col min="6404" max="6404" width="6.5" style="639" customWidth="1"/>
    <col min="6405" max="6419" width="11.5" style="639" customWidth="1"/>
    <col min="6420" max="6656" width="9.33203125" style="639"/>
    <col min="6657" max="6657" width="4.1640625" style="639" customWidth="1"/>
    <col min="6658" max="6658" width="30.83203125" style="639" bestFit="1" customWidth="1"/>
    <col min="6659" max="6659" width="13.1640625" style="639" bestFit="1" customWidth="1"/>
    <col min="6660" max="6660" width="6.5" style="639" customWidth="1"/>
    <col min="6661" max="6675" width="11.5" style="639" customWidth="1"/>
    <col min="6676" max="6912" width="9.33203125" style="639"/>
    <col min="6913" max="6913" width="4.1640625" style="639" customWidth="1"/>
    <col min="6914" max="6914" width="30.83203125" style="639" bestFit="1" customWidth="1"/>
    <col min="6915" max="6915" width="13.1640625" style="639" bestFit="1" customWidth="1"/>
    <col min="6916" max="6916" width="6.5" style="639" customWidth="1"/>
    <col min="6917" max="6931" width="11.5" style="639" customWidth="1"/>
    <col min="6932" max="7168" width="9.33203125" style="639"/>
    <col min="7169" max="7169" width="4.1640625" style="639" customWidth="1"/>
    <col min="7170" max="7170" width="30.83203125" style="639" bestFit="1" customWidth="1"/>
    <col min="7171" max="7171" width="13.1640625" style="639" bestFit="1" customWidth="1"/>
    <col min="7172" max="7172" width="6.5" style="639" customWidth="1"/>
    <col min="7173" max="7187" width="11.5" style="639" customWidth="1"/>
    <col min="7188" max="7424" width="9.33203125" style="639"/>
    <col min="7425" max="7425" width="4.1640625" style="639" customWidth="1"/>
    <col min="7426" max="7426" width="30.83203125" style="639" bestFit="1" customWidth="1"/>
    <col min="7427" max="7427" width="13.1640625" style="639" bestFit="1" customWidth="1"/>
    <col min="7428" max="7428" width="6.5" style="639" customWidth="1"/>
    <col min="7429" max="7443" width="11.5" style="639" customWidth="1"/>
    <col min="7444" max="7680" width="9.33203125" style="639"/>
    <col min="7681" max="7681" width="4.1640625" style="639" customWidth="1"/>
    <col min="7682" max="7682" width="30.83203125" style="639" bestFit="1" customWidth="1"/>
    <col min="7683" max="7683" width="13.1640625" style="639" bestFit="1" customWidth="1"/>
    <col min="7684" max="7684" width="6.5" style="639" customWidth="1"/>
    <col min="7685" max="7699" width="11.5" style="639" customWidth="1"/>
    <col min="7700" max="7936" width="9.33203125" style="639"/>
    <col min="7937" max="7937" width="4.1640625" style="639" customWidth="1"/>
    <col min="7938" max="7938" width="30.83203125" style="639" bestFit="1" customWidth="1"/>
    <col min="7939" max="7939" width="13.1640625" style="639" bestFit="1" customWidth="1"/>
    <col min="7940" max="7940" width="6.5" style="639" customWidth="1"/>
    <col min="7941" max="7955" width="11.5" style="639" customWidth="1"/>
    <col min="7956" max="8192" width="9.33203125" style="639"/>
    <col min="8193" max="8193" width="4.1640625" style="639" customWidth="1"/>
    <col min="8194" max="8194" width="30.83203125" style="639" bestFit="1" customWidth="1"/>
    <col min="8195" max="8195" width="13.1640625" style="639" bestFit="1" customWidth="1"/>
    <col min="8196" max="8196" width="6.5" style="639" customWidth="1"/>
    <col min="8197" max="8211" width="11.5" style="639" customWidth="1"/>
    <col min="8212" max="8448" width="9.33203125" style="639"/>
    <col min="8449" max="8449" width="4.1640625" style="639" customWidth="1"/>
    <col min="8450" max="8450" width="30.83203125" style="639" bestFit="1" customWidth="1"/>
    <col min="8451" max="8451" width="13.1640625" style="639" bestFit="1" customWidth="1"/>
    <col min="8452" max="8452" width="6.5" style="639" customWidth="1"/>
    <col min="8453" max="8467" width="11.5" style="639" customWidth="1"/>
    <col min="8468" max="8704" width="9.33203125" style="639"/>
    <col min="8705" max="8705" width="4.1640625" style="639" customWidth="1"/>
    <col min="8706" max="8706" width="30.83203125" style="639" bestFit="1" customWidth="1"/>
    <col min="8707" max="8707" width="13.1640625" style="639" bestFit="1" customWidth="1"/>
    <col min="8708" max="8708" width="6.5" style="639" customWidth="1"/>
    <col min="8709" max="8723" width="11.5" style="639" customWidth="1"/>
    <col min="8724" max="8960" width="9.33203125" style="639"/>
    <col min="8961" max="8961" width="4.1640625" style="639" customWidth="1"/>
    <col min="8962" max="8962" width="30.83203125" style="639" bestFit="1" customWidth="1"/>
    <col min="8963" max="8963" width="13.1640625" style="639" bestFit="1" customWidth="1"/>
    <col min="8964" max="8964" width="6.5" style="639" customWidth="1"/>
    <col min="8965" max="8979" width="11.5" style="639" customWidth="1"/>
    <col min="8980" max="9216" width="9.33203125" style="639"/>
    <col min="9217" max="9217" width="4.1640625" style="639" customWidth="1"/>
    <col min="9218" max="9218" width="30.83203125" style="639" bestFit="1" customWidth="1"/>
    <col min="9219" max="9219" width="13.1640625" style="639" bestFit="1" customWidth="1"/>
    <col min="9220" max="9220" width="6.5" style="639" customWidth="1"/>
    <col min="9221" max="9235" width="11.5" style="639" customWidth="1"/>
    <col min="9236" max="9472" width="9.33203125" style="639"/>
    <col min="9473" max="9473" width="4.1640625" style="639" customWidth="1"/>
    <col min="9474" max="9474" width="30.83203125" style="639" bestFit="1" customWidth="1"/>
    <col min="9475" max="9475" width="13.1640625" style="639" bestFit="1" customWidth="1"/>
    <col min="9476" max="9476" width="6.5" style="639" customWidth="1"/>
    <col min="9477" max="9491" width="11.5" style="639" customWidth="1"/>
    <col min="9492" max="9728" width="9.33203125" style="639"/>
    <col min="9729" max="9729" width="4.1640625" style="639" customWidth="1"/>
    <col min="9730" max="9730" width="30.83203125" style="639" bestFit="1" customWidth="1"/>
    <col min="9731" max="9731" width="13.1640625" style="639" bestFit="1" customWidth="1"/>
    <col min="9732" max="9732" width="6.5" style="639" customWidth="1"/>
    <col min="9733" max="9747" width="11.5" style="639" customWidth="1"/>
    <col min="9748" max="9984" width="9.33203125" style="639"/>
    <col min="9985" max="9985" width="4.1640625" style="639" customWidth="1"/>
    <col min="9986" max="9986" width="30.83203125" style="639" bestFit="1" customWidth="1"/>
    <col min="9987" max="9987" width="13.1640625" style="639" bestFit="1" customWidth="1"/>
    <col min="9988" max="9988" width="6.5" style="639" customWidth="1"/>
    <col min="9989" max="10003" width="11.5" style="639" customWidth="1"/>
    <col min="10004" max="10240" width="9.33203125" style="639"/>
    <col min="10241" max="10241" width="4.1640625" style="639" customWidth="1"/>
    <col min="10242" max="10242" width="30.83203125" style="639" bestFit="1" customWidth="1"/>
    <col min="10243" max="10243" width="13.1640625" style="639" bestFit="1" customWidth="1"/>
    <col min="10244" max="10244" width="6.5" style="639" customWidth="1"/>
    <col min="10245" max="10259" width="11.5" style="639" customWidth="1"/>
    <col min="10260" max="10496" width="9.33203125" style="639"/>
    <col min="10497" max="10497" width="4.1640625" style="639" customWidth="1"/>
    <col min="10498" max="10498" width="30.83203125" style="639" bestFit="1" customWidth="1"/>
    <col min="10499" max="10499" width="13.1640625" style="639" bestFit="1" customWidth="1"/>
    <col min="10500" max="10500" width="6.5" style="639" customWidth="1"/>
    <col min="10501" max="10515" width="11.5" style="639" customWidth="1"/>
    <col min="10516" max="10752" width="9.33203125" style="639"/>
    <col min="10753" max="10753" width="4.1640625" style="639" customWidth="1"/>
    <col min="10754" max="10754" width="30.83203125" style="639" bestFit="1" customWidth="1"/>
    <col min="10755" max="10755" width="13.1640625" style="639" bestFit="1" customWidth="1"/>
    <col min="10756" max="10756" width="6.5" style="639" customWidth="1"/>
    <col min="10757" max="10771" width="11.5" style="639" customWidth="1"/>
    <col min="10772" max="11008" width="9.33203125" style="639"/>
    <col min="11009" max="11009" width="4.1640625" style="639" customWidth="1"/>
    <col min="11010" max="11010" width="30.83203125" style="639" bestFit="1" customWidth="1"/>
    <col min="11011" max="11011" width="13.1640625" style="639" bestFit="1" customWidth="1"/>
    <col min="11012" max="11012" width="6.5" style="639" customWidth="1"/>
    <col min="11013" max="11027" width="11.5" style="639" customWidth="1"/>
    <col min="11028" max="11264" width="9.33203125" style="639"/>
    <col min="11265" max="11265" width="4.1640625" style="639" customWidth="1"/>
    <col min="11266" max="11266" width="30.83203125" style="639" bestFit="1" customWidth="1"/>
    <col min="11267" max="11267" width="13.1640625" style="639" bestFit="1" customWidth="1"/>
    <col min="11268" max="11268" width="6.5" style="639" customWidth="1"/>
    <col min="11269" max="11283" width="11.5" style="639" customWidth="1"/>
    <col min="11284" max="11520" width="9.33203125" style="639"/>
    <col min="11521" max="11521" width="4.1640625" style="639" customWidth="1"/>
    <col min="11522" max="11522" width="30.83203125" style="639" bestFit="1" customWidth="1"/>
    <col min="11523" max="11523" width="13.1640625" style="639" bestFit="1" customWidth="1"/>
    <col min="11524" max="11524" width="6.5" style="639" customWidth="1"/>
    <col min="11525" max="11539" width="11.5" style="639" customWidth="1"/>
    <col min="11540" max="11776" width="9.33203125" style="639"/>
    <col min="11777" max="11777" width="4.1640625" style="639" customWidth="1"/>
    <col min="11778" max="11778" width="30.83203125" style="639" bestFit="1" customWidth="1"/>
    <col min="11779" max="11779" width="13.1640625" style="639" bestFit="1" customWidth="1"/>
    <col min="11780" max="11780" width="6.5" style="639" customWidth="1"/>
    <col min="11781" max="11795" width="11.5" style="639" customWidth="1"/>
    <col min="11796" max="12032" width="9.33203125" style="639"/>
    <col min="12033" max="12033" width="4.1640625" style="639" customWidth="1"/>
    <col min="12034" max="12034" width="30.83203125" style="639" bestFit="1" customWidth="1"/>
    <col min="12035" max="12035" width="13.1640625" style="639" bestFit="1" customWidth="1"/>
    <col min="12036" max="12036" width="6.5" style="639" customWidth="1"/>
    <col min="12037" max="12051" width="11.5" style="639" customWidth="1"/>
    <col min="12052" max="12288" width="9.33203125" style="639"/>
    <col min="12289" max="12289" width="4.1640625" style="639" customWidth="1"/>
    <col min="12290" max="12290" width="30.83203125" style="639" bestFit="1" customWidth="1"/>
    <col min="12291" max="12291" width="13.1640625" style="639" bestFit="1" customWidth="1"/>
    <col min="12292" max="12292" width="6.5" style="639" customWidth="1"/>
    <col min="12293" max="12307" width="11.5" style="639" customWidth="1"/>
    <col min="12308" max="12544" width="9.33203125" style="639"/>
    <col min="12545" max="12545" width="4.1640625" style="639" customWidth="1"/>
    <col min="12546" max="12546" width="30.83203125" style="639" bestFit="1" customWidth="1"/>
    <col min="12547" max="12547" width="13.1640625" style="639" bestFit="1" customWidth="1"/>
    <col min="12548" max="12548" width="6.5" style="639" customWidth="1"/>
    <col min="12549" max="12563" width="11.5" style="639" customWidth="1"/>
    <col min="12564" max="12800" width="9.33203125" style="639"/>
    <col min="12801" max="12801" width="4.1640625" style="639" customWidth="1"/>
    <col min="12802" max="12802" width="30.83203125" style="639" bestFit="1" customWidth="1"/>
    <col min="12803" max="12803" width="13.1640625" style="639" bestFit="1" customWidth="1"/>
    <col min="12804" max="12804" width="6.5" style="639" customWidth="1"/>
    <col min="12805" max="12819" width="11.5" style="639" customWidth="1"/>
    <col min="12820" max="13056" width="9.33203125" style="639"/>
    <col min="13057" max="13057" width="4.1640625" style="639" customWidth="1"/>
    <col min="13058" max="13058" width="30.83203125" style="639" bestFit="1" customWidth="1"/>
    <col min="13059" max="13059" width="13.1640625" style="639" bestFit="1" customWidth="1"/>
    <col min="13060" max="13060" width="6.5" style="639" customWidth="1"/>
    <col min="13061" max="13075" width="11.5" style="639" customWidth="1"/>
    <col min="13076" max="13312" width="9.33203125" style="639"/>
    <col min="13313" max="13313" width="4.1640625" style="639" customWidth="1"/>
    <col min="13314" max="13314" width="30.83203125" style="639" bestFit="1" customWidth="1"/>
    <col min="13315" max="13315" width="13.1640625" style="639" bestFit="1" customWidth="1"/>
    <col min="13316" max="13316" width="6.5" style="639" customWidth="1"/>
    <col min="13317" max="13331" width="11.5" style="639" customWidth="1"/>
    <col min="13332" max="13568" width="9.33203125" style="639"/>
    <col min="13569" max="13569" width="4.1640625" style="639" customWidth="1"/>
    <col min="13570" max="13570" width="30.83203125" style="639" bestFit="1" customWidth="1"/>
    <col min="13571" max="13571" width="13.1640625" style="639" bestFit="1" customWidth="1"/>
    <col min="13572" max="13572" width="6.5" style="639" customWidth="1"/>
    <col min="13573" max="13587" width="11.5" style="639" customWidth="1"/>
    <col min="13588" max="13824" width="9.33203125" style="639"/>
    <col min="13825" max="13825" width="4.1640625" style="639" customWidth="1"/>
    <col min="13826" max="13826" width="30.83203125" style="639" bestFit="1" customWidth="1"/>
    <col min="13827" max="13827" width="13.1640625" style="639" bestFit="1" customWidth="1"/>
    <col min="13828" max="13828" width="6.5" style="639" customWidth="1"/>
    <col min="13829" max="13843" width="11.5" style="639" customWidth="1"/>
    <col min="13844" max="14080" width="9.33203125" style="639"/>
    <col min="14081" max="14081" width="4.1640625" style="639" customWidth="1"/>
    <col min="14082" max="14082" width="30.83203125" style="639" bestFit="1" customWidth="1"/>
    <col min="14083" max="14083" width="13.1640625" style="639" bestFit="1" customWidth="1"/>
    <col min="14084" max="14084" width="6.5" style="639" customWidth="1"/>
    <col min="14085" max="14099" width="11.5" style="639" customWidth="1"/>
    <col min="14100" max="14336" width="9.33203125" style="639"/>
    <col min="14337" max="14337" width="4.1640625" style="639" customWidth="1"/>
    <col min="14338" max="14338" width="30.83203125" style="639" bestFit="1" customWidth="1"/>
    <col min="14339" max="14339" width="13.1640625" style="639" bestFit="1" customWidth="1"/>
    <col min="14340" max="14340" width="6.5" style="639" customWidth="1"/>
    <col min="14341" max="14355" width="11.5" style="639" customWidth="1"/>
    <col min="14356" max="14592" width="9.33203125" style="639"/>
    <col min="14593" max="14593" width="4.1640625" style="639" customWidth="1"/>
    <col min="14594" max="14594" width="30.83203125" style="639" bestFit="1" customWidth="1"/>
    <col min="14595" max="14595" width="13.1640625" style="639" bestFit="1" customWidth="1"/>
    <col min="14596" max="14596" width="6.5" style="639" customWidth="1"/>
    <col min="14597" max="14611" width="11.5" style="639" customWidth="1"/>
    <col min="14612" max="14848" width="9.33203125" style="639"/>
    <col min="14849" max="14849" width="4.1640625" style="639" customWidth="1"/>
    <col min="14850" max="14850" width="30.83203125" style="639" bestFit="1" customWidth="1"/>
    <col min="14851" max="14851" width="13.1640625" style="639" bestFit="1" customWidth="1"/>
    <col min="14852" max="14852" width="6.5" style="639" customWidth="1"/>
    <col min="14853" max="14867" width="11.5" style="639" customWidth="1"/>
    <col min="14868" max="15104" width="9.33203125" style="639"/>
    <col min="15105" max="15105" width="4.1640625" style="639" customWidth="1"/>
    <col min="15106" max="15106" width="30.83203125" style="639" bestFit="1" customWidth="1"/>
    <col min="15107" max="15107" width="13.1640625" style="639" bestFit="1" customWidth="1"/>
    <col min="15108" max="15108" width="6.5" style="639" customWidth="1"/>
    <col min="15109" max="15123" width="11.5" style="639" customWidth="1"/>
    <col min="15124" max="15360" width="9.33203125" style="639"/>
    <col min="15361" max="15361" width="4.1640625" style="639" customWidth="1"/>
    <col min="15362" max="15362" width="30.83203125" style="639" bestFit="1" customWidth="1"/>
    <col min="15363" max="15363" width="13.1640625" style="639" bestFit="1" customWidth="1"/>
    <col min="15364" max="15364" width="6.5" style="639" customWidth="1"/>
    <col min="15365" max="15379" width="11.5" style="639" customWidth="1"/>
    <col min="15380" max="15616" width="9.33203125" style="639"/>
    <col min="15617" max="15617" width="4.1640625" style="639" customWidth="1"/>
    <col min="15618" max="15618" width="30.83203125" style="639" bestFit="1" customWidth="1"/>
    <col min="15619" max="15619" width="13.1640625" style="639" bestFit="1" customWidth="1"/>
    <col min="15620" max="15620" width="6.5" style="639" customWidth="1"/>
    <col min="15621" max="15635" width="11.5" style="639" customWidth="1"/>
    <col min="15636" max="15872" width="9.33203125" style="639"/>
    <col min="15873" max="15873" width="4.1640625" style="639" customWidth="1"/>
    <col min="15874" max="15874" width="30.83203125" style="639" bestFit="1" customWidth="1"/>
    <col min="15875" max="15875" width="13.1640625" style="639" bestFit="1" customWidth="1"/>
    <col min="15876" max="15876" width="6.5" style="639" customWidth="1"/>
    <col min="15877" max="15891" width="11.5" style="639" customWidth="1"/>
    <col min="15892" max="16128" width="9.33203125" style="639"/>
    <col min="16129" max="16129" width="4.1640625" style="639" customWidth="1"/>
    <col min="16130" max="16130" width="30.83203125" style="639" bestFit="1" customWidth="1"/>
    <col min="16131" max="16131" width="13.1640625" style="639" bestFit="1" customWidth="1"/>
    <col min="16132" max="16132" width="6.5" style="639" customWidth="1"/>
    <col min="16133" max="16147" width="11.5" style="639" customWidth="1"/>
    <col min="16148" max="16384" width="9.33203125" style="639"/>
  </cols>
  <sheetData>
    <row r="1" spans="1:19" ht="126" customHeight="1" x14ac:dyDescent="0.2"/>
    <row r="2" spans="1:19" ht="21" x14ac:dyDescent="0.2">
      <c r="A2" s="642" t="s">
        <v>267</v>
      </c>
      <c r="B2" s="642"/>
      <c r="C2" s="642"/>
      <c r="D2" s="642"/>
      <c r="E2" s="642"/>
      <c r="F2" s="642"/>
      <c r="G2" s="642"/>
      <c r="H2" s="642"/>
      <c r="I2" s="642"/>
      <c r="J2" s="642"/>
      <c r="K2" s="642"/>
      <c r="L2" s="642"/>
      <c r="M2" s="642"/>
      <c r="N2" s="642"/>
      <c r="O2" s="642"/>
      <c r="P2" s="642"/>
      <c r="Q2" s="642"/>
      <c r="R2" s="642"/>
      <c r="S2" s="642"/>
    </row>
    <row r="3" spans="1:19" x14ac:dyDescent="0.2">
      <c r="J3" s="643" t="s">
        <v>268</v>
      </c>
      <c r="K3" s="643"/>
      <c r="L3" s="643"/>
      <c r="M3" s="643"/>
      <c r="N3" s="643"/>
      <c r="O3" s="643"/>
      <c r="P3" s="643"/>
      <c r="Q3" s="643"/>
      <c r="R3" s="644"/>
      <c r="S3" s="645"/>
    </row>
    <row r="4" spans="1:19" x14ac:dyDescent="0.2">
      <c r="A4" s="509" t="s">
        <v>269</v>
      </c>
      <c r="B4" s="509"/>
      <c r="C4" s="646"/>
      <c r="D4" s="646"/>
      <c r="E4" s="646"/>
      <c r="F4" s="509"/>
      <c r="G4" s="509"/>
      <c r="H4" s="509"/>
      <c r="I4" s="509"/>
      <c r="J4" s="647"/>
      <c r="K4" s="509"/>
      <c r="L4" s="509"/>
      <c r="M4" s="509"/>
      <c r="N4" s="509"/>
      <c r="O4" s="647"/>
      <c r="P4" s="509"/>
      <c r="Q4" s="509"/>
      <c r="R4" s="646"/>
      <c r="S4" s="509"/>
    </row>
    <row r="5" spans="1:19" ht="14.25" thickBot="1" x14ac:dyDescent="0.25">
      <c r="A5" s="509" t="s">
        <v>270</v>
      </c>
      <c r="B5" s="509"/>
      <c r="C5" s="646"/>
      <c r="D5" s="648"/>
      <c r="E5" s="646"/>
      <c r="F5" s="509"/>
      <c r="G5" s="509"/>
      <c r="H5" s="509"/>
      <c r="I5" s="509"/>
      <c r="J5" s="647"/>
      <c r="K5" s="509"/>
      <c r="L5" s="509"/>
      <c r="M5" s="509"/>
      <c r="N5" s="509"/>
      <c r="O5" s="647"/>
      <c r="P5" s="509"/>
      <c r="Q5" s="509"/>
      <c r="R5" s="646"/>
      <c r="S5" s="649"/>
    </row>
    <row r="6" spans="1:19" x14ac:dyDescent="0.2">
      <c r="A6" s="650"/>
      <c r="B6" s="651" t="s">
        <v>271</v>
      </c>
      <c r="C6" s="652" t="e">
        <f>ROUND(R6,0)</f>
        <v>#DIV/0!</v>
      </c>
      <c r="D6" s="653" t="s">
        <v>272</v>
      </c>
      <c r="E6" s="654">
        <v>2656.8</v>
      </c>
      <c r="F6" s="655" t="s">
        <v>273</v>
      </c>
      <c r="G6" s="655"/>
      <c r="H6" s="655"/>
      <c r="I6" s="656" t="s">
        <v>274</v>
      </c>
      <c r="J6" s="657"/>
      <c r="K6" s="655" t="s">
        <v>275</v>
      </c>
      <c r="L6" s="655"/>
      <c r="M6" s="655"/>
      <c r="N6" s="655" t="s">
        <v>274</v>
      </c>
      <c r="O6" s="658">
        <v>0.97</v>
      </c>
      <c r="P6" s="655" t="s">
        <v>276</v>
      </c>
      <c r="Q6" s="656" t="s">
        <v>212</v>
      </c>
      <c r="R6" s="654" t="e">
        <f>E6/J6/O6</f>
        <v>#DIV/0!</v>
      </c>
      <c r="S6" s="659" t="s">
        <v>272</v>
      </c>
    </row>
    <row r="7" spans="1:19" ht="14.25" thickBot="1" x14ac:dyDescent="0.25">
      <c r="A7" s="650"/>
      <c r="B7" s="660"/>
      <c r="C7" s="661"/>
      <c r="D7" s="662"/>
      <c r="E7" s="646"/>
      <c r="F7" s="509"/>
      <c r="G7" s="509"/>
      <c r="H7" s="509"/>
      <c r="I7" s="663"/>
      <c r="J7" s="647"/>
      <c r="K7" s="509"/>
      <c r="L7" s="509"/>
      <c r="M7" s="509"/>
      <c r="N7" s="509"/>
      <c r="O7" s="647"/>
      <c r="P7" s="509"/>
      <c r="Q7" s="663"/>
      <c r="R7" s="646"/>
      <c r="S7" s="664"/>
    </row>
    <row r="8" spans="1:19" x14ac:dyDescent="0.2">
      <c r="A8" s="650"/>
      <c r="B8" s="665" t="s">
        <v>277</v>
      </c>
      <c r="C8" s="666">
        <f>C9+C11+C13+C15+C17+C21+C23</f>
        <v>0</v>
      </c>
      <c r="D8" s="667" t="s">
        <v>272</v>
      </c>
      <c r="E8" s="668"/>
      <c r="F8" s="669"/>
      <c r="G8" s="669"/>
      <c r="H8" s="669"/>
      <c r="I8" s="669"/>
      <c r="J8" s="670">
        <f>J9+J11+J13+J15+J17++J19+J21+J23</f>
        <v>0</v>
      </c>
      <c r="K8" s="669" t="s">
        <v>278</v>
      </c>
      <c r="L8" s="669"/>
      <c r="M8" s="669"/>
      <c r="N8" s="669"/>
      <c r="O8" s="671"/>
      <c r="P8" s="669"/>
      <c r="Q8" s="669"/>
      <c r="R8" s="668"/>
      <c r="S8" s="672"/>
    </row>
    <row r="9" spans="1:19" x14ac:dyDescent="0.2">
      <c r="A9" s="650"/>
      <c r="B9" s="660" t="s">
        <v>279</v>
      </c>
      <c r="C9" s="661">
        <f>ROUND(I10,0)</f>
        <v>0</v>
      </c>
      <c r="D9" s="662" t="s">
        <v>272</v>
      </c>
      <c r="E9" s="646">
        <v>1662.2</v>
      </c>
      <c r="F9" s="509" t="s">
        <v>280</v>
      </c>
      <c r="G9" s="509"/>
      <c r="H9" s="509"/>
      <c r="I9" s="509" t="s">
        <v>281</v>
      </c>
      <c r="J9" s="673"/>
      <c r="K9" s="509" t="s">
        <v>282</v>
      </c>
      <c r="L9" s="509"/>
      <c r="M9" s="509"/>
      <c r="N9" s="509" t="s">
        <v>274</v>
      </c>
      <c r="O9" s="647">
        <v>0.28199999999999997</v>
      </c>
      <c r="P9" s="509" t="s">
        <v>283</v>
      </c>
      <c r="Q9" s="509"/>
      <c r="R9" s="646"/>
      <c r="S9" s="664"/>
    </row>
    <row r="10" spans="1:19" x14ac:dyDescent="0.2">
      <c r="A10" s="650"/>
      <c r="B10" s="674"/>
      <c r="C10" s="675"/>
      <c r="D10" s="676"/>
      <c r="E10" s="677" t="s">
        <v>274</v>
      </c>
      <c r="F10" s="678">
        <v>0.95</v>
      </c>
      <c r="G10" s="503" t="s">
        <v>276</v>
      </c>
      <c r="H10" s="679" t="s">
        <v>212</v>
      </c>
      <c r="I10" s="680">
        <f>E9*J9/O9/F10</f>
        <v>0</v>
      </c>
      <c r="J10" s="678"/>
      <c r="K10" s="503"/>
      <c r="L10" s="503"/>
      <c r="M10" s="503"/>
      <c r="N10" s="503"/>
      <c r="O10" s="678"/>
      <c r="P10" s="503"/>
      <c r="Q10" s="503"/>
      <c r="R10" s="681"/>
      <c r="S10" s="682"/>
    </row>
    <row r="11" spans="1:19" x14ac:dyDescent="0.2">
      <c r="A11" s="650"/>
      <c r="B11" s="660" t="s">
        <v>284</v>
      </c>
      <c r="C11" s="661">
        <f>ROUND(I12,0)</f>
        <v>0</v>
      </c>
      <c r="D11" s="662" t="s">
        <v>285</v>
      </c>
      <c r="E11" s="646">
        <v>1662.2</v>
      </c>
      <c r="F11" s="509" t="s">
        <v>280</v>
      </c>
      <c r="G11" s="509"/>
      <c r="H11" s="509"/>
      <c r="I11" s="509" t="s">
        <v>281</v>
      </c>
      <c r="J11" s="673"/>
      <c r="K11" s="509" t="s">
        <v>286</v>
      </c>
      <c r="L11" s="509"/>
      <c r="M11" s="509"/>
      <c r="N11" s="509" t="s">
        <v>287</v>
      </c>
      <c r="O11" s="647">
        <v>0.47099999999999997</v>
      </c>
      <c r="P11" s="509" t="s">
        <v>288</v>
      </c>
      <c r="Q11" s="509"/>
      <c r="R11" s="646"/>
      <c r="S11" s="683"/>
    </row>
    <row r="12" spans="1:19" x14ac:dyDescent="0.2">
      <c r="A12" s="650"/>
      <c r="B12" s="674"/>
      <c r="C12" s="675"/>
      <c r="D12" s="676"/>
      <c r="E12" s="677" t="s">
        <v>287</v>
      </c>
      <c r="F12" s="678">
        <v>0.95</v>
      </c>
      <c r="G12" s="503" t="s">
        <v>276</v>
      </c>
      <c r="H12" s="679" t="s">
        <v>289</v>
      </c>
      <c r="I12" s="680">
        <f>E11*J11/O11/F12</f>
        <v>0</v>
      </c>
      <c r="J12" s="678" t="s">
        <v>272</v>
      </c>
      <c r="K12" s="503"/>
      <c r="L12" s="503"/>
      <c r="M12" s="503"/>
      <c r="N12" s="503"/>
      <c r="O12" s="678"/>
      <c r="P12" s="503"/>
      <c r="Q12" s="503"/>
      <c r="R12" s="681"/>
      <c r="S12" s="682"/>
    </row>
    <row r="13" spans="1:19" x14ac:dyDescent="0.2">
      <c r="A13" s="650"/>
      <c r="B13" s="660" t="s">
        <v>290</v>
      </c>
      <c r="C13" s="661">
        <f>ROUND(I14,0)</f>
        <v>0</v>
      </c>
      <c r="D13" s="662" t="s">
        <v>272</v>
      </c>
      <c r="E13" s="646">
        <v>1662.2</v>
      </c>
      <c r="F13" s="509" t="s">
        <v>280</v>
      </c>
      <c r="G13" s="509"/>
      <c r="H13" s="509"/>
      <c r="I13" s="509" t="s">
        <v>291</v>
      </c>
      <c r="J13" s="673"/>
      <c r="K13" s="509" t="s">
        <v>286</v>
      </c>
      <c r="L13" s="509"/>
      <c r="M13" s="509"/>
      <c r="N13" s="509" t="s">
        <v>274</v>
      </c>
      <c r="O13" s="647">
        <v>0.503</v>
      </c>
      <c r="P13" s="509" t="s">
        <v>292</v>
      </c>
      <c r="Q13" s="509"/>
      <c r="R13" s="646"/>
      <c r="S13" s="683"/>
    </row>
    <row r="14" spans="1:19" x14ac:dyDescent="0.2">
      <c r="A14" s="650"/>
      <c r="B14" s="674"/>
      <c r="C14" s="675"/>
      <c r="D14" s="676"/>
      <c r="E14" s="677" t="s">
        <v>293</v>
      </c>
      <c r="F14" s="678">
        <v>0.95</v>
      </c>
      <c r="G14" s="503" t="s">
        <v>276</v>
      </c>
      <c r="H14" s="679" t="s">
        <v>212</v>
      </c>
      <c r="I14" s="680">
        <f>E13*J13/O13/F14</f>
        <v>0</v>
      </c>
      <c r="J14" s="678" t="s">
        <v>272</v>
      </c>
      <c r="K14" s="503"/>
      <c r="L14" s="503"/>
      <c r="M14" s="503"/>
      <c r="N14" s="503"/>
      <c r="O14" s="678"/>
      <c r="P14" s="503"/>
      <c r="Q14" s="503"/>
      <c r="R14" s="681"/>
      <c r="S14" s="682"/>
    </row>
    <row r="15" spans="1:19" x14ac:dyDescent="0.2">
      <c r="A15" s="650"/>
      <c r="B15" s="660" t="s">
        <v>294</v>
      </c>
      <c r="C15" s="661">
        <f>ROUND(I16,0)</f>
        <v>0</v>
      </c>
      <c r="D15" s="662" t="s">
        <v>295</v>
      </c>
      <c r="E15" s="646">
        <v>1662.2</v>
      </c>
      <c r="F15" s="509" t="s">
        <v>280</v>
      </c>
      <c r="G15" s="509"/>
      <c r="H15" s="509"/>
      <c r="I15" s="509" t="s">
        <v>296</v>
      </c>
      <c r="J15" s="673"/>
      <c r="K15" s="509" t="s">
        <v>286</v>
      </c>
      <c r="L15" s="509"/>
      <c r="M15" s="509"/>
      <c r="N15" s="509" t="s">
        <v>287</v>
      </c>
      <c r="O15" s="647">
        <v>0.50700000000000001</v>
      </c>
      <c r="P15" s="509" t="s">
        <v>297</v>
      </c>
      <c r="Q15" s="509"/>
      <c r="R15" s="646"/>
      <c r="S15" s="683"/>
    </row>
    <row r="16" spans="1:19" x14ac:dyDescent="0.2">
      <c r="A16" s="650"/>
      <c r="B16" s="674"/>
      <c r="C16" s="675"/>
      <c r="D16" s="676"/>
      <c r="E16" s="677" t="s">
        <v>287</v>
      </c>
      <c r="F16" s="678">
        <v>0.95</v>
      </c>
      <c r="G16" s="503" t="s">
        <v>276</v>
      </c>
      <c r="H16" s="679" t="s">
        <v>289</v>
      </c>
      <c r="I16" s="680">
        <f>E15*J15/O15/F16</f>
        <v>0</v>
      </c>
      <c r="J16" s="678" t="s">
        <v>272</v>
      </c>
      <c r="K16" s="503"/>
      <c r="L16" s="503"/>
      <c r="M16" s="503"/>
      <c r="N16" s="503"/>
      <c r="O16" s="678"/>
      <c r="P16" s="503"/>
      <c r="Q16" s="503"/>
      <c r="R16" s="681"/>
      <c r="S16" s="682"/>
    </row>
    <row r="17" spans="1:19" x14ac:dyDescent="0.2">
      <c r="A17" s="650"/>
      <c r="B17" s="660" t="s">
        <v>298</v>
      </c>
      <c r="C17" s="661">
        <f>ROUND(I18,0)</f>
        <v>0</v>
      </c>
      <c r="D17" s="662" t="s">
        <v>285</v>
      </c>
      <c r="E17" s="646">
        <v>1662.2</v>
      </c>
      <c r="F17" s="509" t="s">
        <v>280</v>
      </c>
      <c r="G17" s="509"/>
      <c r="H17" s="509"/>
      <c r="I17" s="509" t="s">
        <v>296</v>
      </c>
      <c r="J17" s="673"/>
      <c r="K17" s="509" t="s">
        <v>286</v>
      </c>
      <c r="L17" s="509"/>
      <c r="M17" s="509"/>
      <c r="N17" s="509" t="s">
        <v>293</v>
      </c>
      <c r="O17" s="647">
        <v>0.47</v>
      </c>
      <c r="P17" s="509" t="s">
        <v>299</v>
      </c>
      <c r="Q17" s="509"/>
      <c r="R17" s="646"/>
      <c r="S17" s="683"/>
    </row>
    <row r="18" spans="1:19" x14ac:dyDescent="0.2">
      <c r="A18" s="650"/>
      <c r="B18" s="674"/>
      <c r="C18" s="675"/>
      <c r="D18" s="676"/>
      <c r="E18" s="677" t="s">
        <v>274</v>
      </c>
      <c r="F18" s="678">
        <v>0.95</v>
      </c>
      <c r="G18" s="503" t="s">
        <v>276</v>
      </c>
      <c r="H18" s="679" t="s">
        <v>300</v>
      </c>
      <c r="I18" s="680">
        <f>E17*J17/O17/F18</f>
        <v>0</v>
      </c>
      <c r="J18" s="678" t="s">
        <v>285</v>
      </c>
      <c r="K18" s="503"/>
      <c r="L18" s="503"/>
      <c r="M18" s="503"/>
      <c r="N18" s="503"/>
      <c r="O18" s="678"/>
      <c r="P18" s="503"/>
      <c r="Q18" s="503"/>
      <c r="R18" s="681"/>
      <c r="S18" s="682"/>
    </row>
    <row r="19" spans="1:19" x14ac:dyDescent="0.2">
      <c r="A19" s="650"/>
      <c r="B19" s="660" t="s">
        <v>301</v>
      </c>
      <c r="C19" s="661">
        <f>ROUND(I20,0)</f>
        <v>0</v>
      </c>
      <c r="D19" s="662" t="s">
        <v>302</v>
      </c>
      <c r="E19" s="646">
        <v>1662.2</v>
      </c>
      <c r="F19" s="509" t="s">
        <v>280</v>
      </c>
      <c r="G19" s="509"/>
      <c r="H19" s="509"/>
      <c r="I19" s="509" t="s">
        <v>296</v>
      </c>
      <c r="J19" s="673"/>
      <c r="K19" s="509" t="s">
        <v>286</v>
      </c>
      <c r="L19" s="509"/>
      <c r="M19" s="509"/>
      <c r="N19" s="509" t="s">
        <v>287</v>
      </c>
      <c r="O19" s="647">
        <v>0.502</v>
      </c>
      <c r="P19" s="509" t="s">
        <v>303</v>
      </c>
      <c r="Q19" s="509"/>
      <c r="R19" s="646"/>
      <c r="S19" s="664"/>
    </row>
    <row r="20" spans="1:19" x14ac:dyDescent="0.2">
      <c r="A20" s="650"/>
      <c r="B20" s="674"/>
      <c r="C20" s="675"/>
      <c r="D20" s="676"/>
      <c r="E20" s="677" t="s">
        <v>274</v>
      </c>
      <c r="F20" s="678">
        <v>0.95</v>
      </c>
      <c r="G20" s="503" t="s">
        <v>276</v>
      </c>
      <c r="H20" s="679" t="s">
        <v>212</v>
      </c>
      <c r="I20" s="680">
        <f>E19*J19/O19/F20</f>
        <v>0</v>
      </c>
      <c r="J20" s="678" t="s">
        <v>302</v>
      </c>
      <c r="K20" s="503"/>
      <c r="L20" s="503"/>
      <c r="M20" s="503"/>
      <c r="N20" s="503"/>
      <c r="O20" s="678"/>
      <c r="P20" s="503"/>
      <c r="Q20" s="503"/>
      <c r="R20" s="681"/>
      <c r="S20" s="664"/>
    </row>
    <row r="21" spans="1:19" x14ac:dyDescent="0.2">
      <c r="A21" s="650"/>
      <c r="B21" s="684" t="s">
        <v>304</v>
      </c>
      <c r="C21" s="661">
        <f>ROUND(I22,0)</f>
        <v>0</v>
      </c>
      <c r="D21" s="685" t="s">
        <v>272</v>
      </c>
      <c r="E21" s="686">
        <v>1662.2</v>
      </c>
      <c r="F21" s="687" t="s">
        <v>280</v>
      </c>
      <c r="G21" s="687"/>
      <c r="H21" s="687"/>
      <c r="I21" s="687" t="s">
        <v>281</v>
      </c>
      <c r="J21" s="688"/>
      <c r="K21" s="687" t="s">
        <v>286</v>
      </c>
      <c r="L21" s="687"/>
      <c r="M21" s="687"/>
      <c r="N21" s="687" t="s">
        <v>287</v>
      </c>
      <c r="O21" s="689">
        <v>0.64600000000000002</v>
      </c>
      <c r="P21" s="687" t="s">
        <v>305</v>
      </c>
      <c r="Q21" s="687"/>
      <c r="R21" s="686"/>
      <c r="S21" s="690"/>
    </row>
    <row r="22" spans="1:19" x14ac:dyDescent="0.2">
      <c r="A22" s="650"/>
      <c r="B22" s="674"/>
      <c r="C22" s="675"/>
      <c r="D22" s="676"/>
      <c r="E22" s="677" t="s">
        <v>287</v>
      </c>
      <c r="F22" s="678">
        <v>0.97</v>
      </c>
      <c r="G22" s="503" t="s">
        <v>276</v>
      </c>
      <c r="H22" s="679" t="s">
        <v>212</v>
      </c>
      <c r="I22" s="680">
        <f>E21*J21/O21/F22</f>
        <v>0</v>
      </c>
      <c r="J22" s="678" t="s">
        <v>295</v>
      </c>
      <c r="K22" s="503"/>
      <c r="L22" s="503"/>
      <c r="M22" s="503"/>
      <c r="N22" s="503"/>
      <c r="O22" s="678"/>
      <c r="P22" s="503"/>
      <c r="Q22" s="503"/>
      <c r="R22" s="681"/>
      <c r="S22" s="682"/>
    </row>
    <row r="23" spans="1:19" x14ac:dyDescent="0.2">
      <c r="A23" s="663"/>
      <c r="B23" s="684" t="s">
        <v>306</v>
      </c>
      <c r="C23" s="661">
        <f>ROUND(I24,0)</f>
        <v>0</v>
      </c>
      <c r="D23" s="685" t="s">
        <v>272</v>
      </c>
      <c r="E23" s="686">
        <v>1662.2</v>
      </c>
      <c r="F23" s="687" t="s">
        <v>280</v>
      </c>
      <c r="G23" s="687"/>
      <c r="H23" s="687"/>
      <c r="I23" s="687" t="s">
        <v>296</v>
      </c>
      <c r="J23" s="688"/>
      <c r="K23" s="687" t="s">
        <v>286</v>
      </c>
      <c r="L23" s="687"/>
      <c r="M23" s="687"/>
      <c r="N23" s="687" t="s">
        <v>293</v>
      </c>
      <c r="O23" s="689">
        <v>0.49399999999999999</v>
      </c>
      <c r="P23" s="687" t="s">
        <v>307</v>
      </c>
      <c r="Q23" s="687"/>
      <c r="R23" s="686"/>
      <c r="S23" s="690"/>
    </row>
    <row r="24" spans="1:19" ht="14.25" thickBot="1" x14ac:dyDescent="0.25">
      <c r="A24" s="663"/>
      <c r="B24" s="691"/>
      <c r="C24" s="692"/>
      <c r="D24" s="693"/>
      <c r="E24" s="694" t="s">
        <v>274</v>
      </c>
      <c r="F24" s="695">
        <v>0.97</v>
      </c>
      <c r="G24" s="562" t="s">
        <v>276</v>
      </c>
      <c r="H24" s="696" t="s">
        <v>300</v>
      </c>
      <c r="I24" s="561">
        <f>E23*J23/O23/F24</f>
        <v>0</v>
      </c>
      <c r="J24" s="695" t="s">
        <v>272</v>
      </c>
      <c r="K24" s="562"/>
      <c r="L24" s="562"/>
      <c r="M24" s="562"/>
      <c r="N24" s="562"/>
      <c r="O24" s="695"/>
      <c r="P24" s="562"/>
      <c r="Q24" s="562"/>
      <c r="R24" s="697"/>
      <c r="S24" s="698"/>
    </row>
    <row r="25" spans="1:19" x14ac:dyDescent="0.2">
      <c r="A25" s="663"/>
      <c r="B25" s="699" t="s">
        <v>308</v>
      </c>
      <c r="C25" s="700">
        <f>ROUND(O25,0)</f>
        <v>18</v>
      </c>
      <c r="D25" s="653" t="s">
        <v>272</v>
      </c>
      <c r="E25" s="701" t="s">
        <v>309</v>
      </c>
      <c r="F25" s="702">
        <v>0.05</v>
      </c>
      <c r="G25" s="655" t="s">
        <v>310</v>
      </c>
      <c r="H25" s="656"/>
      <c r="I25" s="703"/>
      <c r="J25" s="639"/>
      <c r="K25" s="656" t="s">
        <v>296</v>
      </c>
      <c r="L25" s="655">
        <v>365</v>
      </c>
      <c r="M25" s="655" t="s">
        <v>311</v>
      </c>
      <c r="N25" s="704" t="s">
        <v>312</v>
      </c>
      <c r="O25" s="705">
        <f>F25*L25</f>
        <v>18.25</v>
      </c>
      <c r="P25" s="639" t="s">
        <v>272</v>
      </c>
      <c r="Q25" s="655"/>
      <c r="R25" s="654"/>
      <c r="S25" s="659"/>
    </row>
    <row r="26" spans="1:19" ht="14.25" thickBot="1" x14ac:dyDescent="0.25">
      <c r="A26" s="509"/>
      <c r="B26" s="706"/>
      <c r="C26" s="707"/>
      <c r="D26" s="693"/>
      <c r="E26" s="697"/>
      <c r="F26" s="562"/>
      <c r="G26" s="562"/>
      <c r="H26" s="562"/>
      <c r="I26" s="562"/>
      <c r="J26" s="695"/>
      <c r="K26" s="562"/>
      <c r="L26" s="562"/>
      <c r="M26" s="562"/>
      <c r="N26" s="562"/>
      <c r="O26" s="695"/>
      <c r="P26" s="562"/>
      <c r="Q26" s="562"/>
      <c r="R26" s="697"/>
      <c r="S26" s="698"/>
    </row>
    <row r="27" spans="1:19" ht="6" customHeight="1" x14ac:dyDescent="0.2">
      <c r="A27" s="509"/>
      <c r="B27" s="509"/>
      <c r="C27" s="646"/>
      <c r="D27" s="646"/>
      <c r="E27" s="646"/>
      <c r="F27" s="509"/>
      <c r="G27" s="509"/>
      <c r="H27" s="509"/>
      <c r="I27" s="509"/>
      <c r="J27" s="647"/>
      <c r="K27" s="509"/>
      <c r="L27" s="509"/>
      <c r="M27" s="509"/>
      <c r="N27" s="509"/>
      <c r="O27" s="647"/>
      <c r="P27" s="509"/>
      <c r="Q27" s="509"/>
      <c r="R27" s="646"/>
      <c r="S27" s="509"/>
    </row>
    <row r="28" spans="1:19" ht="14.25" thickBot="1" x14ac:dyDescent="0.25">
      <c r="A28" s="509" t="s">
        <v>313</v>
      </c>
      <c r="B28" s="509"/>
      <c r="C28" s="646"/>
      <c r="D28" s="648"/>
      <c r="E28" s="646"/>
      <c r="F28" s="509"/>
      <c r="G28" s="509"/>
      <c r="H28" s="509"/>
      <c r="I28" s="509"/>
      <c r="J28" s="647"/>
      <c r="K28" s="509"/>
      <c r="L28" s="509"/>
      <c r="M28" s="509"/>
      <c r="N28" s="509"/>
      <c r="O28" s="647"/>
      <c r="P28" s="509"/>
      <c r="Q28" s="509"/>
      <c r="R28" s="646"/>
      <c r="S28" s="649"/>
    </row>
    <row r="29" spans="1:19" x14ac:dyDescent="0.2">
      <c r="A29" s="650"/>
      <c r="B29" s="651" t="s">
        <v>314</v>
      </c>
      <c r="C29" s="708"/>
      <c r="D29" s="653"/>
      <c r="E29" s="654"/>
      <c r="F29" s="703"/>
      <c r="G29" s="655"/>
      <c r="H29" s="655"/>
      <c r="I29" s="656"/>
      <c r="J29" s="658"/>
      <c r="K29" s="655"/>
      <c r="L29" s="655"/>
      <c r="M29" s="655"/>
      <c r="N29" s="654"/>
      <c r="O29" s="658"/>
      <c r="P29" s="655"/>
      <c r="Q29" s="656"/>
      <c r="R29" s="654"/>
      <c r="S29" s="659"/>
    </row>
    <row r="30" spans="1:19" x14ac:dyDescent="0.2">
      <c r="A30" s="650"/>
      <c r="B30" s="709" t="s">
        <v>315</v>
      </c>
      <c r="C30" s="480">
        <f>ROUND(N30,0)</f>
        <v>9</v>
      </c>
      <c r="D30" s="710" t="s">
        <v>272</v>
      </c>
      <c r="E30" s="711"/>
      <c r="F30" s="712">
        <v>16.8</v>
      </c>
      <c r="G30" s="713" t="s">
        <v>316</v>
      </c>
      <c r="H30" s="714" t="s">
        <v>317</v>
      </c>
      <c r="I30" s="715">
        <v>0.97</v>
      </c>
      <c r="J30" s="716" t="s">
        <v>318</v>
      </c>
      <c r="K30" s="714" t="s">
        <v>319</v>
      </c>
      <c r="L30" s="713">
        <v>2</v>
      </c>
      <c r="M30" s="713" t="s">
        <v>320</v>
      </c>
      <c r="N30" s="717">
        <f>F30/I30/L30</f>
        <v>8.6597938144329909</v>
      </c>
      <c r="O30" s="716"/>
      <c r="P30" s="713"/>
      <c r="Q30" s="714"/>
      <c r="R30" s="717"/>
      <c r="S30" s="718"/>
    </row>
    <row r="31" spans="1:19" x14ac:dyDescent="0.2">
      <c r="A31" s="650"/>
      <c r="B31" s="719" t="s">
        <v>321</v>
      </c>
      <c r="C31" s="625">
        <f>ROUND(N31,0)</f>
        <v>60</v>
      </c>
      <c r="D31" s="720" t="s">
        <v>272</v>
      </c>
      <c r="E31" s="721"/>
      <c r="F31" s="722">
        <v>116.9</v>
      </c>
      <c r="G31" s="535" t="s">
        <v>322</v>
      </c>
      <c r="H31" s="723" t="s">
        <v>274</v>
      </c>
      <c r="I31" s="724">
        <v>0.97</v>
      </c>
      <c r="J31" s="725" t="s">
        <v>318</v>
      </c>
      <c r="K31" s="723" t="s">
        <v>323</v>
      </c>
      <c r="L31" s="535">
        <v>2</v>
      </c>
      <c r="M31" s="535" t="s">
        <v>320</v>
      </c>
      <c r="N31" s="721">
        <f>F31/I31/L31</f>
        <v>60.257731958762889</v>
      </c>
      <c r="O31" s="725"/>
      <c r="P31" s="535"/>
      <c r="Q31" s="723"/>
      <c r="R31" s="721"/>
      <c r="S31" s="726"/>
    </row>
    <row r="32" spans="1:19" x14ac:dyDescent="0.2">
      <c r="A32" s="650"/>
      <c r="B32" s="719" t="s">
        <v>324</v>
      </c>
      <c r="C32" s="625">
        <f>ROUND(N32,0)</f>
        <v>294</v>
      </c>
      <c r="D32" s="720" t="s">
        <v>272</v>
      </c>
      <c r="E32" s="721"/>
      <c r="F32" s="722">
        <v>570</v>
      </c>
      <c r="G32" s="535" t="s">
        <v>272</v>
      </c>
      <c r="H32" s="723" t="s">
        <v>274</v>
      </c>
      <c r="I32" s="724">
        <v>0.97</v>
      </c>
      <c r="J32" s="725" t="s">
        <v>318</v>
      </c>
      <c r="K32" s="723" t="s">
        <v>274</v>
      </c>
      <c r="L32" s="535">
        <v>2</v>
      </c>
      <c r="M32" s="535" t="s">
        <v>320</v>
      </c>
      <c r="N32" s="721">
        <f>F32/I32/L32</f>
        <v>293.81443298969072</v>
      </c>
      <c r="O32" s="725"/>
      <c r="P32" s="535"/>
      <c r="Q32" s="723"/>
      <c r="R32" s="721"/>
      <c r="S32" s="726"/>
    </row>
    <row r="33" spans="1:19" ht="14.25" thickBot="1" x14ac:dyDescent="0.25">
      <c r="A33" s="650"/>
      <c r="B33" s="727" t="s">
        <v>325</v>
      </c>
      <c r="C33" s="625">
        <f>ROUND(N33,0)</f>
        <v>696</v>
      </c>
      <c r="D33" s="728" t="s">
        <v>272</v>
      </c>
      <c r="E33" s="729"/>
      <c r="F33" s="730">
        <v>1350</v>
      </c>
      <c r="G33" s="731" t="s">
        <v>272</v>
      </c>
      <c r="H33" s="732" t="s">
        <v>323</v>
      </c>
      <c r="I33" s="733">
        <v>0.97</v>
      </c>
      <c r="J33" s="734" t="s">
        <v>318</v>
      </c>
      <c r="K33" s="732" t="s">
        <v>274</v>
      </c>
      <c r="L33" s="731">
        <v>2</v>
      </c>
      <c r="M33" s="731" t="s">
        <v>320</v>
      </c>
      <c r="N33" s="729">
        <f>F33/I33/L33</f>
        <v>695.87628865979389</v>
      </c>
      <c r="O33" s="734"/>
      <c r="P33" s="731"/>
      <c r="Q33" s="732"/>
      <c r="R33" s="729"/>
      <c r="S33" s="735"/>
    </row>
    <row r="34" spans="1:19" x14ac:dyDescent="0.2">
      <c r="A34" s="650"/>
      <c r="B34" s="665" t="s">
        <v>326</v>
      </c>
      <c r="C34" s="736">
        <f>C37+C39</f>
        <v>0</v>
      </c>
      <c r="D34" s="667" t="s">
        <v>322</v>
      </c>
      <c r="E34" s="668"/>
      <c r="F34" s="669"/>
      <c r="G34" s="669"/>
      <c r="H34" s="669"/>
      <c r="I34" s="669"/>
      <c r="J34" s="670">
        <f>J35+J37+J39</f>
        <v>0</v>
      </c>
      <c r="K34" s="669" t="s">
        <v>278</v>
      </c>
      <c r="L34" s="669"/>
      <c r="M34" s="669"/>
      <c r="N34" s="669"/>
      <c r="O34" s="671"/>
      <c r="P34" s="669"/>
      <c r="Q34" s="669"/>
      <c r="R34" s="668"/>
      <c r="S34" s="672"/>
    </row>
    <row r="35" spans="1:19" x14ac:dyDescent="0.2">
      <c r="A35" s="650"/>
      <c r="B35" s="660" t="s">
        <v>279</v>
      </c>
      <c r="C35" s="661">
        <f>ROUND(I36,0)</f>
        <v>0</v>
      </c>
      <c r="D35" s="662" t="s">
        <v>272</v>
      </c>
      <c r="E35" s="646">
        <v>818</v>
      </c>
      <c r="F35" s="509" t="s">
        <v>280</v>
      </c>
      <c r="G35" s="509"/>
      <c r="H35" s="509"/>
      <c r="I35" s="509" t="s">
        <v>281</v>
      </c>
      <c r="J35" s="673"/>
      <c r="K35" s="509" t="s">
        <v>282</v>
      </c>
      <c r="L35" s="509"/>
      <c r="M35" s="509"/>
      <c r="N35" s="509" t="s">
        <v>323</v>
      </c>
      <c r="O35" s="647">
        <v>0.28199999999999997</v>
      </c>
      <c r="P35" s="509" t="s">
        <v>283</v>
      </c>
      <c r="Q35" s="509"/>
      <c r="R35" s="646"/>
      <c r="S35" s="664"/>
    </row>
    <row r="36" spans="1:19" x14ac:dyDescent="0.2">
      <c r="A36" s="650"/>
      <c r="B36" s="674"/>
      <c r="C36" s="675"/>
      <c r="D36" s="676"/>
      <c r="E36" s="677" t="s">
        <v>323</v>
      </c>
      <c r="F36" s="678">
        <v>0.95</v>
      </c>
      <c r="G36" s="503" t="s">
        <v>276</v>
      </c>
      <c r="H36" s="679" t="s">
        <v>212</v>
      </c>
      <c r="I36" s="680">
        <f>E35*J35/O35/F36</f>
        <v>0</v>
      </c>
      <c r="J36" s="678" t="s">
        <v>302</v>
      </c>
      <c r="K36" s="503"/>
      <c r="L36" s="503"/>
      <c r="M36" s="503"/>
      <c r="N36" s="503"/>
      <c r="O36" s="678"/>
      <c r="P36" s="503"/>
      <c r="Q36" s="503"/>
      <c r="R36" s="681"/>
      <c r="S36" s="682"/>
    </row>
    <row r="37" spans="1:19" x14ac:dyDescent="0.2">
      <c r="A37" s="650"/>
      <c r="B37" s="660" t="s">
        <v>284</v>
      </c>
      <c r="C37" s="519">
        <f>ROUND(I38,0)</f>
        <v>0</v>
      </c>
      <c r="D37" s="662" t="s">
        <v>272</v>
      </c>
      <c r="E37" s="646">
        <v>818</v>
      </c>
      <c r="F37" s="509" t="s">
        <v>327</v>
      </c>
      <c r="G37" s="509"/>
      <c r="H37" s="509"/>
      <c r="I37" s="509" t="s">
        <v>328</v>
      </c>
      <c r="J37" s="673"/>
      <c r="K37" s="509" t="s">
        <v>286</v>
      </c>
      <c r="L37" s="509"/>
      <c r="M37" s="509"/>
      <c r="N37" s="509" t="s">
        <v>274</v>
      </c>
      <c r="O37" s="647">
        <v>0.46700000000000003</v>
      </c>
      <c r="P37" s="509" t="s">
        <v>288</v>
      </c>
      <c r="Q37" s="509"/>
      <c r="R37" s="646"/>
      <c r="S37" s="683"/>
    </row>
    <row r="38" spans="1:19" x14ac:dyDescent="0.2">
      <c r="A38" s="650"/>
      <c r="B38" s="674"/>
      <c r="C38" s="524"/>
      <c r="D38" s="676"/>
      <c r="E38" s="677" t="s">
        <v>329</v>
      </c>
      <c r="F38" s="678">
        <v>0.95</v>
      </c>
      <c r="G38" s="503" t="s">
        <v>276</v>
      </c>
      <c r="H38" s="679" t="s">
        <v>212</v>
      </c>
      <c r="I38" s="680">
        <f>E37*J37/O37/F38</f>
        <v>0</v>
      </c>
      <c r="J38" s="678" t="s">
        <v>272</v>
      </c>
      <c r="K38" s="503"/>
      <c r="L38" s="503"/>
      <c r="M38" s="503"/>
      <c r="N38" s="503"/>
      <c r="O38" s="678"/>
      <c r="P38" s="503"/>
      <c r="Q38" s="503"/>
      <c r="R38" s="681"/>
      <c r="S38" s="682"/>
    </row>
    <row r="39" spans="1:19" x14ac:dyDescent="0.2">
      <c r="A39" s="650"/>
      <c r="B39" s="660" t="s">
        <v>306</v>
      </c>
      <c r="C39" s="519">
        <f>ROUND(I40,0)</f>
        <v>0</v>
      </c>
      <c r="D39" s="662" t="s">
        <v>272</v>
      </c>
      <c r="E39" s="646">
        <v>818</v>
      </c>
      <c r="F39" s="509" t="s">
        <v>280</v>
      </c>
      <c r="G39" s="509"/>
      <c r="H39" s="509"/>
      <c r="I39" s="509" t="s">
        <v>328</v>
      </c>
      <c r="J39" s="673"/>
      <c r="K39" s="509" t="s">
        <v>286</v>
      </c>
      <c r="L39" s="509"/>
      <c r="M39" s="509"/>
      <c r="N39" s="509" t="s">
        <v>323</v>
      </c>
      <c r="O39" s="647">
        <v>0.49299999999999999</v>
      </c>
      <c r="P39" s="509" t="s">
        <v>330</v>
      </c>
      <c r="Q39" s="509"/>
      <c r="R39" s="646"/>
      <c r="S39" s="683"/>
    </row>
    <row r="40" spans="1:19" ht="14.25" thickBot="1" x14ac:dyDescent="0.25">
      <c r="A40" s="650"/>
      <c r="B40" s="737"/>
      <c r="C40" s="707"/>
      <c r="D40" s="693"/>
      <c r="E40" s="694" t="s">
        <v>323</v>
      </c>
      <c r="F40" s="695">
        <v>0.97</v>
      </c>
      <c r="G40" s="562" t="s">
        <v>276</v>
      </c>
      <c r="H40" s="696" t="s">
        <v>212</v>
      </c>
      <c r="I40" s="561">
        <f>E39*J39/O39/F40</f>
        <v>0</v>
      </c>
      <c r="J40" s="695" t="s">
        <v>272</v>
      </c>
      <c r="K40" s="562"/>
      <c r="L40" s="562"/>
      <c r="M40" s="562"/>
      <c r="N40" s="562"/>
      <c r="O40" s="695"/>
      <c r="P40" s="562"/>
      <c r="Q40" s="562"/>
      <c r="R40" s="697"/>
      <c r="S40" s="698"/>
    </row>
    <row r="41" spans="1:19" x14ac:dyDescent="0.2">
      <c r="A41" s="663"/>
      <c r="B41" s="699" t="s">
        <v>308</v>
      </c>
      <c r="C41" s="700">
        <f>ROUND(O41,0)</f>
        <v>4</v>
      </c>
      <c r="D41" s="653" t="s">
        <v>272</v>
      </c>
      <c r="E41" s="701" t="s">
        <v>309</v>
      </c>
      <c r="F41" s="702">
        <v>0.01</v>
      </c>
      <c r="G41" s="655" t="s">
        <v>331</v>
      </c>
      <c r="H41" s="656"/>
      <c r="I41" s="703"/>
      <c r="J41" s="639"/>
      <c r="K41" s="656" t="s">
        <v>281</v>
      </c>
      <c r="L41" s="655">
        <v>365</v>
      </c>
      <c r="M41" s="655" t="s">
        <v>311</v>
      </c>
      <c r="N41" s="704" t="s">
        <v>212</v>
      </c>
      <c r="O41" s="703">
        <f>F41*L41</f>
        <v>3.65</v>
      </c>
      <c r="Q41" s="655"/>
      <c r="R41" s="655"/>
      <c r="S41" s="659"/>
    </row>
    <row r="42" spans="1:19" ht="14.25" thickBot="1" x14ac:dyDescent="0.25">
      <c r="A42" s="509"/>
      <c r="B42" s="706"/>
      <c r="C42" s="707"/>
      <c r="D42" s="693"/>
      <c r="E42" s="697"/>
      <c r="F42" s="562"/>
      <c r="G42" s="562"/>
      <c r="H42" s="562"/>
      <c r="I42" s="562"/>
      <c r="J42" s="695"/>
      <c r="K42" s="562"/>
      <c r="L42" s="562"/>
      <c r="M42" s="562"/>
      <c r="N42" s="562"/>
      <c r="O42" s="695"/>
      <c r="P42" s="562"/>
      <c r="Q42" s="562"/>
      <c r="R42" s="697"/>
      <c r="S42" s="698"/>
    </row>
    <row r="43" spans="1:19" ht="6" customHeight="1" x14ac:dyDescent="0.2"/>
    <row r="44" spans="1:19" ht="14.25" thickBot="1" x14ac:dyDescent="0.25">
      <c r="A44" s="509" t="s">
        <v>332</v>
      </c>
      <c r="B44" s="509"/>
      <c r="C44" s="646"/>
      <c r="D44" s="648"/>
      <c r="E44" s="646"/>
      <c r="F44" s="509"/>
      <c r="G44" s="509"/>
      <c r="H44" s="509"/>
      <c r="I44" s="509"/>
      <c r="J44" s="647"/>
      <c r="K44" s="509"/>
      <c r="L44" s="509"/>
      <c r="M44" s="509"/>
      <c r="N44" s="509"/>
      <c r="O44" s="647"/>
      <c r="P44" s="509"/>
      <c r="Q44" s="509"/>
      <c r="R44" s="646"/>
      <c r="S44" s="649"/>
    </row>
    <row r="45" spans="1:19" x14ac:dyDescent="0.2">
      <c r="A45" s="650"/>
      <c r="B45" s="651" t="s">
        <v>314</v>
      </c>
      <c r="C45" s="708"/>
      <c r="D45" s="653"/>
      <c r="E45" s="654"/>
      <c r="F45" s="703"/>
      <c r="G45" s="655"/>
      <c r="H45" s="655"/>
      <c r="I45" s="656"/>
      <c r="J45" s="658"/>
      <c r="K45" s="655"/>
      <c r="L45" s="655"/>
      <c r="M45" s="655"/>
      <c r="N45" s="654"/>
      <c r="O45" s="658"/>
      <c r="P45" s="655"/>
      <c r="Q45" s="656"/>
      <c r="R45" s="654"/>
      <c r="S45" s="659"/>
    </row>
    <row r="46" spans="1:19" ht="14.25" thickBot="1" x14ac:dyDescent="0.25">
      <c r="A46" s="650"/>
      <c r="B46" s="738" t="s">
        <v>325</v>
      </c>
      <c r="C46" s="739">
        <f>ROUND(O46,0)</f>
        <v>371</v>
      </c>
      <c r="D46" s="740" t="s">
        <v>333</v>
      </c>
      <c r="E46" s="739" t="s">
        <v>325</v>
      </c>
      <c r="F46" s="741">
        <v>4</v>
      </c>
      <c r="G46" s="741" t="s">
        <v>272</v>
      </c>
      <c r="H46" s="742" t="s">
        <v>328</v>
      </c>
      <c r="I46" s="743">
        <v>90</v>
      </c>
      <c r="J46" s="741" t="s">
        <v>311</v>
      </c>
      <c r="K46" s="741" t="s">
        <v>274</v>
      </c>
      <c r="L46" s="744">
        <v>0.97</v>
      </c>
      <c r="M46" s="741" t="s">
        <v>334</v>
      </c>
      <c r="N46" s="744" t="s">
        <v>312</v>
      </c>
      <c r="O46" s="743">
        <f>F46*I46/L46</f>
        <v>371.13402061855669</v>
      </c>
      <c r="P46" s="742" t="s">
        <v>333</v>
      </c>
      <c r="Q46" s="745"/>
      <c r="R46" s="741"/>
      <c r="S46" s="746"/>
    </row>
    <row r="47" spans="1:19" x14ac:dyDescent="0.2">
      <c r="A47" s="650"/>
      <c r="B47" s="665" t="s">
        <v>326</v>
      </c>
      <c r="C47" s="736"/>
      <c r="D47" s="667"/>
      <c r="E47" s="668"/>
      <c r="F47" s="669"/>
      <c r="G47" s="669"/>
      <c r="H47" s="669"/>
      <c r="I47" s="669"/>
      <c r="J47" s="670">
        <f>J48+J50+J52</f>
        <v>0</v>
      </c>
      <c r="K47" s="669" t="s">
        <v>278</v>
      </c>
      <c r="L47" s="669"/>
      <c r="M47" s="669"/>
      <c r="N47" s="669"/>
      <c r="O47" s="671"/>
      <c r="P47" s="669"/>
      <c r="Q47" s="669"/>
      <c r="R47" s="668"/>
      <c r="S47" s="672"/>
    </row>
    <row r="48" spans="1:19" x14ac:dyDescent="0.2">
      <c r="A48" s="650"/>
      <c r="B48" s="660" t="s">
        <v>279</v>
      </c>
      <c r="C48" s="661">
        <f>ROUND(I49,0)</f>
        <v>0</v>
      </c>
      <c r="D48" s="662" t="s">
        <v>272</v>
      </c>
      <c r="E48" s="646">
        <v>152</v>
      </c>
      <c r="F48" s="509" t="s">
        <v>280</v>
      </c>
      <c r="G48" s="509"/>
      <c r="H48" s="509"/>
      <c r="I48" s="509" t="s">
        <v>335</v>
      </c>
      <c r="J48" s="673"/>
      <c r="K48" s="509" t="s">
        <v>282</v>
      </c>
      <c r="L48" s="509"/>
      <c r="M48" s="509"/>
      <c r="N48" s="509" t="s">
        <v>274</v>
      </c>
      <c r="O48" s="647">
        <v>0.28199999999999997</v>
      </c>
      <c r="P48" s="509" t="s">
        <v>283</v>
      </c>
      <c r="Q48" s="509"/>
      <c r="R48" s="646"/>
      <c r="S48" s="664"/>
    </row>
    <row r="49" spans="1:19" x14ac:dyDescent="0.2">
      <c r="A49" s="650"/>
      <c r="B49" s="674"/>
      <c r="C49" s="675"/>
      <c r="D49" s="676"/>
      <c r="E49" s="677" t="s">
        <v>274</v>
      </c>
      <c r="F49" s="678">
        <v>0.95</v>
      </c>
      <c r="G49" s="503" t="s">
        <v>276</v>
      </c>
      <c r="H49" s="679" t="s">
        <v>212</v>
      </c>
      <c r="I49" s="680">
        <f>E48*J48/O48/F49</f>
        <v>0</v>
      </c>
      <c r="J49" s="678" t="s">
        <v>333</v>
      </c>
      <c r="K49" s="503"/>
      <c r="L49" s="503"/>
      <c r="M49" s="503"/>
      <c r="N49" s="503"/>
      <c r="O49" s="678"/>
      <c r="P49" s="503"/>
      <c r="Q49" s="503"/>
      <c r="R49" s="681"/>
      <c r="S49" s="682"/>
    </row>
    <row r="50" spans="1:19" x14ac:dyDescent="0.2">
      <c r="A50" s="650"/>
      <c r="B50" s="660" t="s">
        <v>284</v>
      </c>
      <c r="C50" s="519">
        <f>ROUND(I51,0)</f>
        <v>0</v>
      </c>
      <c r="D50" s="662" t="s">
        <v>272</v>
      </c>
      <c r="E50" s="646">
        <v>152</v>
      </c>
      <c r="F50" s="509" t="s">
        <v>327</v>
      </c>
      <c r="G50" s="509"/>
      <c r="H50" s="509"/>
      <c r="I50" s="509" t="s">
        <v>281</v>
      </c>
      <c r="J50" s="673"/>
      <c r="K50" s="509" t="s">
        <v>286</v>
      </c>
      <c r="L50" s="509"/>
      <c r="M50" s="509"/>
      <c r="N50" s="509" t="s">
        <v>336</v>
      </c>
      <c r="O50" s="647">
        <v>0.46700000000000003</v>
      </c>
      <c r="P50" s="509" t="s">
        <v>288</v>
      </c>
      <c r="Q50" s="509"/>
      <c r="R50" s="646"/>
      <c r="S50" s="683"/>
    </row>
    <row r="51" spans="1:19" x14ac:dyDescent="0.2">
      <c r="A51" s="650"/>
      <c r="B51" s="674"/>
      <c r="C51" s="524"/>
      <c r="D51" s="676"/>
      <c r="E51" s="677" t="s">
        <v>336</v>
      </c>
      <c r="F51" s="678">
        <v>0.95</v>
      </c>
      <c r="G51" s="503" t="s">
        <v>276</v>
      </c>
      <c r="H51" s="679" t="s">
        <v>337</v>
      </c>
      <c r="I51" s="680">
        <f>E50*J50/O50/F51</f>
        <v>0</v>
      </c>
      <c r="J51" s="678" t="s">
        <v>333</v>
      </c>
      <c r="K51" s="503"/>
      <c r="L51" s="503"/>
      <c r="M51" s="503"/>
      <c r="N51" s="503"/>
      <c r="O51" s="678"/>
      <c r="P51" s="503"/>
      <c r="Q51" s="503"/>
      <c r="R51" s="681"/>
      <c r="S51" s="682"/>
    </row>
    <row r="52" spans="1:19" x14ac:dyDescent="0.2">
      <c r="A52" s="650"/>
      <c r="B52" s="660" t="s">
        <v>306</v>
      </c>
      <c r="C52" s="519">
        <f>ROUND(I53,0)</f>
        <v>0</v>
      </c>
      <c r="D52" s="662" t="s">
        <v>338</v>
      </c>
      <c r="E52" s="646">
        <v>152</v>
      </c>
      <c r="F52" s="509" t="s">
        <v>280</v>
      </c>
      <c r="G52" s="509"/>
      <c r="H52" s="509"/>
      <c r="I52" s="509" t="s">
        <v>328</v>
      </c>
      <c r="J52" s="673"/>
      <c r="K52" s="509" t="s">
        <v>286</v>
      </c>
      <c r="L52" s="509"/>
      <c r="M52" s="509"/>
      <c r="N52" s="509" t="s">
        <v>336</v>
      </c>
      <c r="O52" s="647">
        <v>0.49299999999999999</v>
      </c>
      <c r="P52" s="509" t="s">
        <v>330</v>
      </c>
      <c r="Q52" s="509"/>
      <c r="R52" s="646"/>
      <c r="S52" s="683"/>
    </row>
    <row r="53" spans="1:19" ht="14.25" thickBot="1" x14ac:dyDescent="0.25">
      <c r="A53" s="650"/>
      <c r="B53" s="737"/>
      <c r="C53" s="707"/>
      <c r="D53" s="693"/>
      <c r="E53" s="694" t="s">
        <v>336</v>
      </c>
      <c r="F53" s="695">
        <v>0.97</v>
      </c>
      <c r="G53" s="562" t="s">
        <v>276</v>
      </c>
      <c r="H53" s="696" t="s">
        <v>312</v>
      </c>
      <c r="I53" s="561">
        <f>E52*J52/O52/F53</f>
        <v>0</v>
      </c>
      <c r="J53" s="695" t="s">
        <v>316</v>
      </c>
      <c r="K53" s="562"/>
      <c r="L53" s="562"/>
      <c r="M53" s="562"/>
      <c r="N53" s="562"/>
      <c r="O53" s="695"/>
      <c r="P53" s="562"/>
      <c r="Q53" s="562"/>
      <c r="R53" s="697"/>
      <c r="S53" s="698"/>
    </row>
    <row r="54" spans="1:19" x14ac:dyDescent="0.2">
      <c r="A54" s="663"/>
      <c r="B54" s="699" t="s">
        <v>308</v>
      </c>
      <c r="C54" s="700">
        <f>ROUND(O54,0)</f>
        <v>4</v>
      </c>
      <c r="D54" s="653" t="s">
        <v>338</v>
      </c>
      <c r="E54" s="701" t="s">
        <v>309</v>
      </c>
      <c r="F54" s="702">
        <v>0.01</v>
      </c>
      <c r="G54" s="655" t="s">
        <v>339</v>
      </c>
      <c r="H54" s="656"/>
      <c r="I54" s="703"/>
      <c r="J54" s="639"/>
      <c r="K54" s="656" t="s">
        <v>335</v>
      </c>
      <c r="L54" s="655">
        <v>365</v>
      </c>
      <c r="M54" s="655" t="s">
        <v>311</v>
      </c>
      <c r="N54" s="704" t="s">
        <v>337</v>
      </c>
      <c r="O54" s="703">
        <f>F54*L54</f>
        <v>3.65</v>
      </c>
      <c r="Q54" s="655"/>
      <c r="R54" s="655"/>
      <c r="S54" s="659"/>
    </row>
    <row r="55" spans="1:19" ht="14.25" thickBot="1" x14ac:dyDescent="0.25">
      <c r="A55" s="509"/>
      <c r="B55" s="706"/>
      <c r="C55" s="707"/>
      <c r="D55" s="693"/>
      <c r="E55" s="697"/>
      <c r="F55" s="562"/>
      <c r="G55" s="562"/>
      <c r="H55" s="562"/>
      <c r="I55" s="562"/>
      <c r="J55" s="695"/>
      <c r="K55" s="562"/>
      <c r="L55" s="562"/>
      <c r="M55" s="562"/>
      <c r="N55" s="562"/>
      <c r="O55" s="695"/>
      <c r="P55" s="562"/>
      <c r="Q55" s="562"/>
      <c r="R55" s="697"/>
      <c r="S55" s="698"/>
    </row>
  </sheetData>
  <mergeCells count="2">
    <mergeCell ref="A2:S2"/>
    <mergeCell ref="J3:R3"/>
  </mergeCells>
  <phoneticPr fontId="2"/>
  <pageMargins left="0.78700000000000003" right="0.21" top="0.55000000000000004" bottom="0.21" header="0.51200000000000001" footer="0.2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view="pageBreakPreview" zoomScale="60" zoomScaleNormal="100" workbookViewId="0">
      <selection activeCell="A50" sqref="A50:B53"/>
    </sheetView>
  </sheetViews>
  <sheetFormatPr defaultRowHeight="13.5" x14ac:dyDescent="0.2"/>
  <cols>
    <col min="1" max="1" width="6.33203125" style="639" customWidth="1"/>
    <col min="2" max="2" width="30.83203125" style="639" bestFit="1" customWidth="1"/>
    <col min="3" max="3" width="17.1640625" style="639" bestFit="1" customWidth="1"/>
    <col min="4" max="4" width="7.1640625" style="639" customWidth="1"/>
    <col min="5" max="5" width="11.83203125" style="639" bestFit="1" customWidth="1"/>
    <col min="6" max="7" width="9.33203125" style="639"/>
    <col min="8" max="8" width="8.83203125" style="639" customWidth="1"/>
    <col min="9" max="9" width="10.1640625" style="639" customWidth="1"/>
    <col min="10" max="12" width="9.33203125" style="639"/>
    <col min="13" max="13" width="8.83203125" style="639" customWidth="1"/>
    <col min="14" max="14" width="9.33203125" style="639"/>
    <col min="15" max="15" width="8.33203125" style="639" customWidth="1"/>
    <col min="16" max="16" width="8.83203125" style="747" customWidth="1"/>
    <col min="17" max="17" width="13.6640625" style="639" customWidth="1"/>
    <col min="18" max="256" width="9.33203125" style="639"/>
    <col min="257" max="257" width="6.33203125" style="639" customWidth="1"/>
    <col min="258" max="258" width="30.83203125" style="639" bestFit="1" customWidth="1"/>
    <col min="259" max="259" width="17" style="639" bestFit="1" customWidth="1"/>
    <col min="260" max="260" width="7.1640625" style="639" customWidth="1"/>
    <col min="261" max="263" width="9.33203125" style="639"/>
    <col min="264" max="264" width="8.83203125" style="639" customWidth="1"/>
    <col min="265" max="265" width="10.1640625" style="639" customWidth="1"/>
    <col min="266" max="268" width="9.33203125" style="639"/>
    <col min="269" max="269" width="8.83203125" style="639" customWidth="1"/>
    <col min="270" max="270" width="9.33203125" style="639"/>
    <col min="271" max="271" width="8.33203125" style="639" customWidth="1"/>
    <col min="272" max="272" width="8.83203125" style="639" customWidth="1"/>
    <col min="273" max="273" width="13.6640625" style="639" customWidth="1"/>
    <col min="274" max="512" width="9.33203125" style="639"/>
    <col min="513" max="513" width="6.33203125" style="639" customWidth="1"/>
    <col min="514" max="514" width="30.83203125" style="639" bestFit="1" customWidth="1"/>
    <col min="515" max="515" width="17" style="639" bestFit="1" customWidth="1"/>
    <col min="516" max="516" width="7.1640625" style="639" customWidth="1"/>
    <col min="517" max="519" width="9.33203125" style="639"/>
    <col min="520" max="520" width="8.83203125" style="639" customWidth="1"/>
    <col min="521" max="521" width="10.1640625" style="639" customWidth="1"/>
    <col min="522" max="524" width="9.33203125" style="639"/>
    <col min="525" max="525" width="8.83203125" style="639" customWidth="1"/>
    <col min="526" max="526" width="9.33203125" style="639"/>
    <col min="527" max="527" width="8.33203125" style="639" customWidth="1"/>
    <col min="528" max="528" width="8.83203125" style="639" customWidth="1"/>
    <col min="529" max="529" width="13.6640625" style="639" customWidth="1"/>
    <col min="530" max="768" width="9.33203125" style="639"/>
    <col min="769" max="769" width="6.33203125" style="639" customWidth="1"/>
    <col min="770" max="770" width="30.83203125" style="639" bestFit="1" customWidth="1"/>
    <col min="771" max="771" width="17" style="639" bestFit="1" customWidth="1"/>
    <col min="772" max="772" width="7.1640625" style="639" customWidth="1"/>
    <col min="773" max="775" width="9.33203125" style="639"/>
    <col min="776" max="776" width="8.83203125" style="639" customWidth="1"/>
    <col min="777" max="777" width="10.1640625" style="639" customWidth="1"/>
    <col min="778" max="780" width="9.33203125" style="639"/>
    <col min="781" max="781" width="8.83203125" style="639" customWidth="1"/>
    <col min="782" max="782" width="9.33203125" style="639"/>
    <col min="783" max="783" width="8.33203125" style="639" customWidth="1"/>
    <col min="784" max="784" width="8.83203125" style="639" customWidth="1"/>
    <col min="785" max="785" width="13.6640625" style="639" customWidth="1"/>
    <col min="786" max="1024" width="9.33203125" style="639"/>
    <col min="1025" max="1025" width="6.33203125" style="639" customWidth="1"/>
    <col min="1026" max="1026" width="30.83203125" style="639" bestFit="1" customWidth="1"/>
    <col min="1027" max="1027" width="17" style="639" bestFit="1" customWidth="1"/>
    <col min="1028" max="1028" width="7.1640625" style="639" customWidth="1"/>
    <col min="1029" max="1031" width="9.33203125" style="639"/>
    <col min="1032" max="1032" width="8.83203125" style="639" customWidth="1"/>
    <col min="1033" max="1033" width="10.1640625" style="639" customWidth="1"/>
    <col min="1034" max="1036" width="9.33203125" style="639"/>
    <col min="1037" max="1037" width="8.83203125" style="639" customWidth="1"/>
    <col min="1038" max="1038" width="9.33203125" style="639"/>
    <col min="1039" max="1039" width="8.33203125" style="639" customWidth="1"/>
    <col min="1040" max="1040" width="8.83203125" style="639" customWidth="1"/>
    <col min="1041" max="1041" width="13.6640625" style="639" customWidth="1"/>
    <col min="1042" max="1280" width="9.33203125" style="639"/>
    <col min="1281" max="1281" width="6.33203125" style="639" customWidth="1"/>
    <col min="1282" max="1282" width="30.83203125" style="639" bestFit="1" customWidth="1"/>
    <col min="1283" max="1283" width="17" style="639" bestFit="1" customWidth="1"/>
    <col min="1284" max="1284" width="7.1640625" style="639" customWidth="1"/>
    <col min="1285" max="1287" width="9.33203125" style="639"/>
    <col min="1288" max="1288" width="8.83203125" style="639" customWidth="1"/>
    <col min="1289" max="1289" width="10.1640625" style="639" customWidth="1"/>
    <col min="1290" max="1292" width="9.33203125" style="639"/>
    <col min="1293" max="1293" width="8.83203125" style="639" customWidth="1"/>
    <col min="1294" max="1294" width="9.33203125" style="639"/>
    <col min="1295" max="1295" width="8.33203125" style="639" customWidth="1"/>
    <col min="1296" max="1296" width="8.83203125" style="639" customWidth="1"/>
    <col min="1297" max="1297" width="13.6640625" style="639" customWidth="1"/>
    <col min="1298" max="1536" width="9.33203125" style="639"/>
    <col min="1537" max="1537" width="6.33203125" style="639" customWidth="1"/>
    <col min="1538" max="1538" width="30.83203125" style="639" bestFit="1" customWidth="1"/>
    <col min="1539" max="1539" width="17" style="639" bestFit="1" customWidth="1"/>
    <col min="1540" max="1540" width="7.1640625" style="639" customWidth="1"/>
    <col min="1541" max="1543" width="9.33203125" style="639"/>
    <col min="1544" max="1544" width="8.83203125" style="639" customWidth="1"/>
    <col min="1545" max="1545" width="10.1640625" style="639" customWidth="1"/>
    <col min="1546" max="1548" width="9.33203125" style="639"/>
    <col min="1549" max="1549" width="8.83203125" style="639" customWidth="1"/>
    <col min="1550" max="1550" width="9.33203125" style="639"/>
    <col min="1551" max="1551" width="8.33203125" style="639" customWidth="1"/>
    <col min="1552" max="1552" width="8.83203125" style="639" customWidth="1"/>
    <col min="1553" max="1553" width="13.6640625" style="639" customWidth="1"/>
    <col min="1554" max="1792" width="9.33203125" style="639"/>
    <col min="1793" max="1793" width="6.33203125" style="639" customWidth="1"/>
    <col min="1794" max="1794" width="30.83203125" style="639" bestFit="1" customWidth="1"/>
    <col min="1795" max="1795" width="17" style="639" bestFit="1" customWidth="1"/>
    <col min="1796" max="1796" width="7.1640625" style="639" customWidth="1"/>
    <col min="1797" max="1799" width="9.33203125" style="639"/>
    <col min="1800" max="1800" width="8.83203125" style="639" customWidth="1"/>
    <col min="1801" max="1801" width="10.1640625" style="639" customWidth="1"/>
    <col min="1802" max="1804" width="9.33203125" style="639"/>
    <col min="1805" max="1805" width="8.83203125" style="639" customWidth="1"/>
    <col min="1806" max="1806" width="9.33203125" style="639"/>
    <col min="1807" max="1807" width="8.33203125" style="639" customWidth="1"/>
    <col min="1808" max="1808" width="8.83203125" style="639" customWidth="1"/>
    <col min="1809" max="1809" width="13.6640625" style="639" customWidth="1"/>
    <col min="1810" max="2048" width="9.33203125" style="639"/>
    <col min="2049" max="2049" width="6.33203125" style="639" customWidth="1"/>
    <col min="2050" max="2050" width="30.83203125" style="639" bestFit="1" customWidth="1"/>
    <col min="2051" max="2051" width="17" style="639" bestFit="1" customWidth="1"/>
    <col min="2052" max="2052" width="7.1640625" style="639" customWidth="1"/>
    <col min="2053" max="2055" width="9.33203125" style="639"/>
    <col min="2056" max="2056" width="8.83203125" style="639" customWidth="1"/>
    <col min="2057" max="2057" width="10.1640625" style="639" customWidth="1"/>
    <col min="2058" max="2060" width="9.33203125" style="639"/>
    <col min="2061" max="2061" width="8.83203125" style="639" customWidth="1"/>
    <col min="2062" max="2062" width="9.33203125" style="639"/>
    <col min="2063" max="2063" width="8.33203125" style="639" customWidth="1"/>
    <col min="2064" max="2064" width="8.83203125" style="639" customWidth="1"/>
    <col min="2065" max="2065" width="13.6640625" style="639" customWidth="1"/>
    <col min="2066" max="2304" width="9.33203125" style="639"/>
    <col min="2305" max="2305" width="6.33203125" style="639" customWidth="1"/>
    <col min="2306" max="2306" width="30.83203125" style="639" bestFit="1" customWidth="1"/>
    <col min="2307" max="2307" width="17" style="639" bestFit="1" customWidth="1"/>
    <col min="2308" max="2308" width="7.1640625" style="639" customWidth="1"/>
    <col min="2309" max="2311" width="9.33203125" style="639"/>
    <col min="2312" max="2312" width="8.83203125" style="639" customWidth="1"/>
    <col min="2313" max="2313" width="10.1640625" style="639" customWidth="1"/>
    <col min="2314" max="2316" width="9.33203125" style="639"/>
    <col min="2317" max="2317" width="8.83203125" style="639" customWidth="1"/>
    <col min="2318" max="2318" width="9.33203125" style="639"/>
    <col min="2319" max="2319" width="8.33203125" style="639" customWidth="1"/>
    <col min="2320" max="2320" width="8.83203125" style="639" customWidth="1"/>
    <col min="2321" max="2321" width="13.6640625" style="639" customWidth="1"/>
    <col min="2322" max="2560" width="9.33203125" style="639"/>
    <col min="2561" max="2561" width="6.33203125" style="639" customWidth="1"/>
    <col min="2562" max="2562" width="30.83203125" style="639" bestFit="1" customWidth="1"/>
    <col min="2563" max="2563" width="17" style="639" bestFit="1" customWidth="1"/>
    <col min="2564" max="2564" width="7.1640625" style="639" customWidth="1"/>
    <col min="2565" max="2567" width="9.33203125" style="639"/>
    <col min="2568" max="2568" width="8.83203125" style="639" customWidth="1"/>
    <col min="2569" max="2569" width="10.1640625" style="639" customWidth="1"/>
    <col min="2570" max="2572" width="9.33203125" style="639"/>
    <col min="2573" max="2573" width="8.83203125" style="639" customWidth="1"/>
    <col min="2574" max="2574" width="9.33203125" style="639"/>
    <col min="2575" max="2575" width="8.33203125" style="639" customWidth="1"/>
    <col min="2576" max="2576" width="8.83203125" style="639" customWidth="1"/>
    <col min="2577" max="2577" width="13.6640625" style="639" customWidth="1"/>
    <col min="2578" max="2816" width="9.33203125" style="639"/>
    <col min="2817" max="2817" width="6.33203125" style="639" customWidth="1"/>
    <col min="2818" max="2818" width="30.83203125" style="639" bestFit="1" customWidth="1"/>
    <col min="2819" max="2819" width="17" style="639" bestFit="1" customWidth="1"/>
    <col min="2820" max="2820" width="7.1640625" style="639" customWidth="1"/>
    <col min="2821" max="2823" width="9.33203125" style="639"/>
    <col min="2824" max="2824" width="8.83203125" style="639" customWidth="1"/>
    <col min="2825" max="2825" width="10.1640625" style="639" customWidth="1"/>
    <col min="2826" max="2828" width="9.33203125" style="639"/>
    <col min="2829" max="2829" width="8.83203125" style="639" customWidth="1"/>
    <col min="2830" max="2830" width="9.33203125" style="639"/>
    <col min="2831" max="2831" width="8.33203125" style="639" customWidth="1"/>
    <col min="2832" max="2832" width="8.83203125" style="639" customWidth="1"/>
    <col min="2833" max="2833" width="13.6640625" style="639" customWidth="1"/>
    <col min="2834" max="3072" width="9.33203125" style="639"/>
    <col min="3073" max="3073" width="6.33203125" style="639" customWidth="1"/>
    <col min="3074" max="3074" width="30.83203125" style="639" bestFit="1" customWidth="1"/>
    <col min="3075" max="3075" width="17" style="639" bestFit="1" customWidth="1"/>
    <col min="3076" max="3076" width="7.1640625" style="639" customWidth="1"/>
    <col min="3077" max="3079" width="9.33203125" style="639"/>
    <col min="3080" max="3080" width="8.83203125" style="639" customWidth="1"/>
    <col min="3081" max="3081" width="10.1640625" style="639" customWidth="1"/>
    <col min="3082" max="3084" width="9.33203125" style="639"/>
    <col min="3085" max="3085" width="8.83203125" style="639" customWidth="1"/>
    <col min="3086" max="3086" width="9.33203125" style="639"/>
    <col min="3087" max="3087" width="8.33203125" style="639" customWidth="1"/>
    <col min="3088" max="3088" width="8.83203125" style="639" customWidth="1"/>
    <col min="3089" max="3089" width="13.6640625" style="639" customWidth="1"/>
    <col min="3090" max="3328" width="9.33203125" style="639"/>
    <col min="3329" max="3329" width="6.33203125" style="639" customWidth="1"/>
    <col min="3330" max="3330" width="30.83203125" style="639" bestFit="1" customWidth="1"/>
    <col min="3331" max="3331" width="17" style="639" bestFit="1" customWidth="1"/>
    <col min="3332" max="3332" width="7.1640625" style="639" customWidth="1"/>
    <col min="3333" max="3335" width="9.33203125" style="639"/>
    <col min="3336" max="3336" width="8.83203125" style="639" customWidth="1"/>
    <col min="3337" max="3337" width="10.1640625" style="639" customWidth="1"/>
    <col min="3338" max="3340" width="9.33203125" style="639"/>
    <col min="3341" max="3341" width="8.83203125" style="639" customWidth="1"/>
    <col min="3342" max="3342" width="9.33203125" style="639"/>
    <col min="3343" max="3343" width="8.33203125" style="639" customWidth="1"/>
    <col min="3344" max="3344" width="8.83203125" style="639" customWidth="1"/>
    <col min="3345" max="3345" width="13.6640625" style="639" customWidth="1"/>
    <col min="3346" max="3584" width="9.33203125" style="639"/>
    <col min="3585" max="3585" width="6.33203125" style="639" customWidth="1"/>
    <col min="3586" max="3586" width="30.83203125" style="639" bestFit="1" customWidth="1"/>
    <col min="3587" max="3587" width="17" style="639" bestFit="1" customWidth="1"/>
    <col min="3588" max="3588" width="7.1640625" style="639" customWidth="1"/>
    <col min="3589" max="3591" width="9.33203125" style="639"/>
    <col min="3592" max="3592" width="8.83203125" style="639" customWidth="1"/>
    <col min="3593" max="3593" width="10.1640625" style="639" customWidth="1"/>
    <col min="3594" max="3596" width="9.33203125" style="639"/>
    <col min="3597" max="3597" width="8.83203125" style="639" customWidth="1"/>
    <col min="3598" max="3598" width="9.33203125" style="639"/>
    <col min="3599" max="3599" width="8.33203125" style="639" customWidth="1"/>
    <col min="3600" max="3600" width="8.83203125" style="639" customWidth="1"/>
    <col min="3601" max="3601" width="13.6640625" style="639" customWidth="1"/>
    <col min="3602" max="3840" width="9.33203125" style="639"/>
    <col min="3841" max="3841" width="6.33203125" style="639" customWidth="1"/>
    <col min="3842" max="3842" width="30.83203125" style="639" bestFit="1" customWidth="1"/>
    <col min="3843" max="3843" width="17" style="639" bestFit="1" customWidth="1"/>
    <col min="3844" max="3844" width="7.1640625" style="639" customWidth="1"/>
    <col min="3845" max="3847" width="9.33203125" style="639"/>
    <col min="3848" max="3848" width="8.83203125" style="639" customWidth="1"/>
    <col min="3849" max="3849" width="10.1640625" style="639" customWidth="1"/>
    <col min="3850" max="3852" width="9.33203125" style="639"/>
    <col min="3853" max="3853" width="8.83203125" style="639" customWidth="1"/>
    <col min="3854" max="3854" width="9.33203125" style="639"/>
    <col min="3855" max="3855" width="8.33203125" style="639" customWidth="1"/>
    <col min="3856" max="3856" width="8.83203125" style="639" customWidth="1"/>
    <col min="3857" max="3857" width="13.6640625" style="639" customWidth="1"/>
    <col min="3858" max="4096" width="9.33203125" style="639"/>
    <col min="4097" max="4097" width="6.33203125" style="639" customWidth="1"/>
    <col min="4098" max="4098" width="30.83203125" style="639" bestFit="1" customWidth="1"/>
    <col min="4099" max="4099" width="17" style="639" bestFit="1" customWidth="1"/>
    <col min="4100" max="4100" width="7.1640625" style="639" customWidth="1"/>
    <col min="4101" max="4103" width="9.33203125" style="639"/>
    <col min="4104" max="4104" width="8.83203125" style="639" customWidth="1"/>
    <col min="4105" max="4105" width="10.1640625" style="639" customWidth="1"/>
    <col min="4106" max="4108" width="9.33203125" style="639"/>
    <col min="4109" max="4109" width="8.83203125" style="639" customWidth="1"/>
    <col min="4110" max="4110" width="9.33203125" style="639"/>
    <col min="4111" max="4111" width="8.33203125" style="639" customWidth="1"/>
    <col min="4112" max="4112" width="8.83203125" style="639" customWidth="1"/>
    <col min="4113" max="4113" width="13.6640625" style="639" customWidth="1"/>
    <col min="4114" max="4352" width="9.33203125" style="639"/>
    <col min="4353" max="4353" width="6.33203125" style="639" customWidth="1"/>
    <col min="4354" max="4354" width="30.83203125" style="639" bestFit="1" customWidth="1"/>
    <col min="4355" max="4355" width="17" style="639" bestFit="1" customWidth="1"/>
    <col min="4356" max="4356" width="7.1640625" style="639" customWidth="1"/>
    <col min="4357" max="4359" width="9.33203125" style="639"/>
    <col min="4360" max="4360" width="8.83203125" style="639" customWidth="1"/>
    <col min="4361" max="4361" width="10.1640625" style="639" customWidth="1"/>
    <col min="4362" max="4364" width="9.33203125" style="639"/>
    <col min="4365" max="4365" width="8.83203125" style="639" customWidth="1"/>
    <col min="4366" max="4366" width="9.33203125" style="639"/>
    <col min="4367" max="4367" width="8.33203125" style="639" customWidth="1"/>
    <col min="4368" max="4368" width="8.83203125" style="639" customWidth="1"/>
    <col min="4369" max="4369" width="13.6640625" style="639" customWidth="1"/>
    <col min="4370" max="4608" width="9.33203125" style="639"/>
    <col min="4609" max="4609" width="6.33203125" style="639" customWidth="1"/>
    <col min="4610" max="4610" width="30.83203125" style="639" bestFit="1" customWidth="1"/>
    <col min="4611" max="4611" width="17" style="639" bestFit="1" customWidth="1"/>
    <col min="4612" max="4612" width="7.1640625" style="639" customWidth="1"/>
    <col min="4613" max="4615" width="9.33203125" style="639"/>
    <col min="4616" max="4616" width="8.83203125" style="639" customWidth="1"/>
    <col min="4617" max="4617" width="10.1640625" style="639" customWidth="1"/>
    <col min="4618" max="4620" width="9.33203125" style="639"/>
    <col min="4621" max="4621" width="8.83203125" style="639" customWidth="1"/>
    <col min="4622" max="4622" width="9.33203125" style="639"/>
    <col min="4623" max="4623" width="8.33203125" style="639" customWidth="1"/>
    <col min="4624" max="4624" width="8.83203125" style="639" customWidth="1"/>
    <col min="4625" max="4625" width="13.6640625" style="639" customWidth="1"/>
    <col min="4626" max="4864" width="9.33203125" style="639"/>
    <col min="4865" max="4865" width="6.33203125" style="639" customWidth="1"/>
    <col min="4866" max="4866" width="30.83203125" style="639" bestFit="1" customWidth="1"/>
    <col min="4867" max="4867" width="17" style="639" bestFit="1" customWidth="1"/>
    <col min="4868" max="4868" width="7.1640625" style="639" customWidth="1"/>
    <col min="4869" max="4871" width="9.33203125" style="639"/>
    <col min="4872" max="4872" width="8.83203125" style="639" customWidth="1"/>
    <col min="4873" max="4873" width="10.1640625" style="639" customWidth="1"/>
    <col min="4874" max="4876" width="9.33203125" style="639"/>
    <col min="4877" max="4877" width="8.83203125" style="639" customWidth="1"/>
    <col min="4878" max="4878" width="9.33203125" style="639"/>
    <col min="4879" max="4879" width="8.33203125" style="639" customWidth="1"/>
    <col min="4880" max="4880" width="8.83203125" style="639" customWidth="1"/>
    <col min="4881" max="4881" width="13.6640625" style="639" customWidth="1"/>
    <col min="4882" max="5120" width="9.33203125" style="639"/>
    <col min="5121" max="5121" width="6.33203125" style="639" customWidth="1"/>
    <col min="5122" max="5122" width="30.83203125" style="639" bestFit="1" customWidth="1"/>
    <col min="5123" max="5123" width="17" style="639" bestFit="1" customWidth="1"/>
    <col min="5124" max="5124" width="7.1640625" style="639" customWidth="1"/>
    <col min="5125" max="5127" width="9.33203125" style="639"/>
    <col min="5128" max="5128" width="8.83203125" style="639" customWidth="1"/>
    <col min="5129" max="5129" width="10.1640625" style="639" customWidth="1"/>
    <col min="5130" max="5132" width="9.33203125" style="639"/>
    <col min="5133" max="5133" width="8.83203125" style="639" customWidth="1"/>
    <col min="5134" max="5134" width="9.33203125" style="639"/>
    <col min="5135" max="5135" width="8.33203125" style="639" customWidth="1"/>
    <col min="5136" max="5136" width="8.83203125" style="639" customWidth="1"/>
    <col min="5137" max="5137" width="13.6640625" style="639" customWidth="1"/>
    <col min="5138" max="5376" width="9.33203125" style="639"/>
    <col min="5377" max="5377" width="6.33203125" style="639" customWidth="1"/>
    <col min="5378" max="5378" width="30.83203125" style="639" bestFit="1" customWidth="1"/>
    <col min="5379" max="5379" width="17" style="639" bestFit="1" customWidth="1"/>
    <col min="5380" max="5380" width="7.1640625" style="639" customWidth="1"/>
    <col min="5381" max="5383" width="9.33203125" style="639"/>
    <col min="5384" max="5384" width="8.83203125" style="639" customWidth="1"/>
    <col min="5385" max="5385" width="10.1640625" style="639" customWidth="1"/>
    <col min="5386" max="5388" width="9.33203125" style="639"/>
    <col min="5389" max="5389" width="8.83203125" style="639" customWidth="1"/>
    <col min="5390" max="5390" width="9.33203125" style="639"/>
    <col min="5391" max="5391" width="8.33203125" style="639" customWidth="1"/>
    <col min="5392" max="5392" width="8.83203125" style="639" customWidth="1"/>
    <col min="5393" max="5393" width="13.6640625" style="639" customWidth="1"/>
    <col min="5394" max="5632" width="9.33203125" style="639"/>
    <col min="5633" max="5633" width="6.33203125" style="639" customWidth="1"/>
    <col min="5634" max="5634" width="30.83203125" style="639" bestFit="1" customWidth="1"/>
    <col min="5635" max="5635" width="17" style="639" bestFit="1" customWidth="1"/>
    <col min="5636" max="5636" width="7.1640625" style="639" customWidth="1"/>
    <col min="5637" max="5639" width="9.33203125" style="639"/>
    <col min="5640" max="5640" width="8.83203125" style="639" customWidth="1"/>
    <col min="5641" max="5641" width="10.1640625" style="639" customWidth="1"/>
    <col min="5642" max="5644" width="9.33203125" style="639"/>
    <col min="5645" max="5645" width="8.83203125" style="639" customWidth="1"/>
    <col min="5646" max="5646" width="9.33203125" style="639"/>
    <col min="5647" max="5647" width="8.33203125" style="639" customWidth="1"/>
    <col min="5648" max="5648" width="8.83203125" style="639" customWidth="1"/>
    <col min="5649" max="5649" width="13.6640625" style="639" customWidth="1"/>
    <col min="5650" max="5888" width="9.33203125" style="639"/>
    <col min="5889" max="5889" width="6.33203125" style="639" customWidth="1"/>
    <col min="5890" max="5890" width="30.83203125" style="639" bestFit="1" customWidth="1"/>
    <col min="5891" max="5891" width="17" style="639" bestFit="1" customWidth="1"/>
    <col min="5892" max="5892" width="7.1640625" style="639" customWidth="1"/>
    <col min="5893" max="5895" width="9.33203125" style="639"/>
    <col min="5896" max="5896" width="8.83203125" style="639" customWidth="1"/>
    <col min="5897" max="5897" width="10.1640625" style="639" customWidth="1"/>
    <col min="5898" max="5900" width="9.33203125" style="639"/>
    <col min="5901" max="5901" width="8.83203125" style="639" customWidth="1"/>
    <col min="5902" max="5902" width="9.33203125" style="639"/>
    <col min="5903" max="5903" width="8.33203125" style="639" customWidth="1"/>
    <col min="5904" max="5904" width="8.83203125" style="639" customWidth="1"/>
    <col min="5905" max="5905" width="13.6640625" style="639" customWidth="1"/>
    <col min="5906" max="6144" width="9.33203125" style="639"/>
    <col min="6145" max="6145" width="6.33203125" style="639" customWidth="1"/>
    <col min="6146" max="6146" width="30.83203125" style="639" bestFit="1" customWidth="1"/>
    <col min="6147" max="6147" width="17" style="639" bestFit="1" customWidth="1"/>
    <col min="6148" max="6148" width="7.1640625" style="639" customWidth="1"/>
    <col min="6149" max="6151" width="9.33203125" style="639"/>
    <col min="6152" max="6152" width="8.83203125" style="639" customWidth="1"/>
    <col min="6153" max="6153" width="10.1640625" style="639" customWidth="1"/>
    <col min="6154" max="6156" width="9.33203125" style="639"/>
    <col min="6157" max="6157" width="8.83203125" style="639" customWidth="1"/>
    <col min="6158" max="6158" width="9.33203125" style="639"/>
    <col min="6159" max="6159" width="8.33203125" style="639" customWidth="1"/>
    <col min="6160" max="6160" width="8.83203125" style="639" customWidth="1"/>
    <col min="6161" max="6161" width="13.6640625" style="639" customWidth="1"/>
    <col min="6162" max="6400" width="9.33203125" style="639"/>
    <col min="6401" max="6401" width="6.33203125" style="639" customWidth="1"/>
    <col min="6402" max="6402" width="30.83203125" style="639" bestFit="1" customWidth="1"/>
    <col min="6403" max="6403" width="17" style="639" bestFit="1" customWidth="1"/>
    <col min="6404" max="6404" width="7.1640625" style="639" customWidth="1"/>
    <col min="6405" max="6407" width="9.33203125" style="639"/>
    <col min="6408" max="6408" width="8.83203125" style="639" customWidth="1"/>
    <col min="6409" max="6409" width="10.1640625" style="639" customWidth="1"/>
    <col min="6410" max="6412" width="9.33203125" style="639"/>
    <col min="6413" max="6413" width="8.83203125" style="639" customWidth="1"/>
    <col min="6414" max="6414" width="9.33203125" style="639"/>
    <col min="6415" max="6415" width="8.33203125" style="639" customWidth="1"/>
    <col min="6416" max="6416" width="8.83203125" style="639" customWidth="1"/>
    <col min="6417" max="6417" width="13.6640625" style="639" customWidth="1"/>
    <col min="6418" max="6656" width="9.33203125" style="639"/>
    <col min="6657" max="6657" width="6.33203125" style="639" customWidth="1"/>
    <col min="6658" max="6658" width="30.83203125" style="639" bestFit="1" customWidth="1"/>
    <col min="6659" max="6659" width="17" style="639" bestFit="1" customWidth="1"/>
    <col min="6660" max="6660" width="7.1640625" style="639" customWidth="1"/>
    <col min="6661" max="6663" width="9.33203125" style="639"/>
    <col min="6664" max="6664" width="8.83203125" style="639" customWidth="1"/>
    <col min="6665" max="6665" width="10.1640625" style="639" customWidth="1"/>
    <col min="6666" max="6668" width="9.33203125" style="639"/>
    <col min="6669" max="6669" width="8.83203125" style="639" customWidth="1"/>
    <col min="6670" max="6670" width="9.33203125" style="639"/>
    <col min="6671" max="6671" width="8.33203125" style="639" customWidth="1"/>
    <col min="6672" max="6672" width="8.83203125" style="639" customWidth="1"/>
    <col min="6673" max="6673" width="13.6640625" style="639" customWidth="1"/>
    <col min="6674" max="6912" width="9.33203125" style="639"/>
    <col min="6913" max="6913" width="6.33203125" style="639" customWidth="1"/>
    <col min="6914" max="6914" width="30.83203125" style="639" bestFit="1" customWidth="1"/>
    <col min="6915" max="6915" width="17" style="639" bestFit="1" customWidth="1"/>
    <col min="6916" max="6916" width="7.1640625" style="639" customWidth="1"/>
    <col min="6917" max="6919" width="9.33203125" style="639"/>
    <col min="6920" max="6920" width="8.83203125" style="639" customWidth="1"/>
    <col min="6921" max="6921" width="10.1640625" style="639" customWidth="1"/>
    <col min="6922" max="6924" width="9.33203125" style="639"/>
    <col min="6925" max="6925" width="8.83203125" style="639" customWidth="1"/>
    <col min="6926" max="6926" width="9.33203125" style="639"/>
    <col min="6927" max="6927" width="8.33203125" style="639" customWidth="1"/>
    <col min="6928" max="6928" width="8.83203125" style="639" customWidth="1"/>
    <col min="6929" max="6929" width="13.6640625" style="639" customWidth="1"/>
    <col min="6930" max="7168" width="9.33203125" style="639"/>
    <col min="7169" max="7169" width="6.33203125" style="639" customWidth="1"/>
    <col min="7170" max="7170" width="30.83203125" style="639" bestFit="1" customWidth="1"/>
    <col min="7171" max="7171" width="17" style="639" bestFit="1" customWidth="1"/>
    <col min="7172" max="7172" width="7.1640625" style="639" customWidth="1"/>
    <col min="7173" max="7175" width="9.33203125" style="639"/>
    <col min="7176" max="7176" width="8.83203125" style="639" customWidth="1"/>
    <col min="7177" max="7177" width="10.1640625" style="639" customWidth="1"/>
    <col min="7178" max="7180" width="9.33203125" style="639"/>
    <col min="7181" max="7181" width="8.83203125" style="639" customWidth="1"/>
    <col min="7182" max="7182" width="9.33203125" style="639"/>
    <col min="7183" max="7183" width="8.33203125" style="639" customWidth="1"/>
    <col min="7184" max="7184" width="8.83203125" style="639" customWidth="1"/>
    <col min="7185" max="7185" width="13.6640625" style="639" customWidth="1"/>
    <col min="7186" max="7424" width="9.33203125" style="639"/>
    <col min="7425" max="7425" width="6.33203125" style="639" customWidth="1"/>
    <col min="7426" max="7426" width="30.83203125" style="639" bestFit="1" customWidth="1"/>
    <col min="7427" max="7427" width="17" style="639" bestFit="1" customWidth="1"/>
    <col min="7428" max="7428" width="7.1640625" style="639" customWidth="1"/>
    <col min="7429" max="7431" width="9.33203125" style="639"/>
    <col min="7432" max="7432" width="8.83203125" style="639" customWidth="1"/>
    <col min="7433" max="7433" width="10.1640625" style="639" customWidth="1"/>
    <col min="7434" max="7436" width="9.33203125" style="639"/>
    <col min="7437" max="7437" width="8.83203125" style="639" customWidth="1"/>
    <col min="7438" max="7438" width="9.33203125" style="639"/>
    <col min="7439" max="7439" width="8.33203125" style="639" customWidth="1"/>
    <col min="7440" max="7440" width="8.83203125" style="639" customWidth="1"/>
    <col min="7441" max="7441" width="13.6640625" style="639" customWidth="1"/>
    <col min="7442" max="7680" width="9.33203125" style="639"/>
    <col min="7681" max="7681" width="6.33203125" style="639" customWidth="1"/>
    <col min="7682" max="7682" width="30.83203125" style="639" bestFit="1" customWidth="1"/>
    <col min="7683" max="7683" width="17" style="639" bestFit="1" customWidth="1"/>
    <col min="7684" max="7684" width="7.1640625" style="639" customWidth="1"/>
    <col min="7685" max="7687" width="9.33203125" style="639"/>
    <col min="7688" max="7688" width="8.83203125" style="639" customWidth="1"/>
    <col min="7689" max="7689" width="10.1640625" style="639" customWidth="1"/>
    <col min="7690" max="7692" width="9.33203125" style="639"/>
    <col min="7693" max="7693" width="8.83203125" style="639" customWidth="1"/>
    <col min="7694" max="7694" width="9.33203125" style="639"/>
    <col min="7695" max="7695" width="8.33203125" style="639" customWidth="1"/>
    <col min="7696" max="7696" width="8.83203125" style="639" customWidth="1"/>
    <col min="7697" max="7697" width="13.6640625" style="639" customWidth="1"/>
    <col min="7698" max="7936" width="9.33203125" style="639"/>
    <col min="7937" max="7937" width="6.33203125" style="639" customWidth="1"/>
    <col min="7938" max="7938" width="30.83203125" style="639" bestFit="1" customWidth="1"/>
    <col min="7939" max="7939" width="17" style="639" bestFit="1" customWidth="1"/>
    <col min="7940" max="7940" width="7.1640625" style="639" customWidth="1"/>
    <col min="7941" max="7943" width="9.33203125" style="639"/>
    <col min="7944" max="7944" width="8.83203125" style="639" customWidth="1"/>
    <col min="7945" max="7945" width="10.1640625" style="639" customWidth="1"/>
    <col min="7946" max="7948" width="9.33203125" style="639"/>
    <col min="7949" max="7949" width="8.83203125" style="639" customWidth="1"/>
    <col min="7950" max="7950" width="9.33203125" style="639"/>
    <col min="7951" max="7951" width="8.33203125" style="639" customWidth="1"/>
    <col min="7952" max="7952" width="8.83203125" style="639" customWidth="1"/>
    <col min="7953" max="7953" width="13.6640625" style="639" customWidth="1"/>
    <col min="7954" max="8192" width="9.33203125" style="639"/>
    <col min="8193" max="8193" width="6.33203125" style="639" customWidth="1"/>
    <col min="8194" max="8194" width="30.83203125" style="639" bestFit="1" customWidth="1"/>
    <col min="8195" max="8195" width="17" style="639" bestFit="1" customWidth="1"/>
    <col min="8196" max="8196" width="7.1640625" style="639" customWidth="1"/>
    <col min="8197" max="8199" width="9.33203125" style="639"/>
    <col min="8200" max="8200" width="8.83203125" style="639" customWidth="1"/>
    <col min="8201" max="8201" width="10.1640625" style="639" customWidth="1"/>
    <col min="8202" max="8204" width="9.33203125" style="639"/>
    <col min="8205" max="8205" width="8.83203125" style="639" customWidth="1"/>
    <col min="8206" max="8206" width="9.33203125" style="639"/>
    <col min="8207" max="8207" width="8.33203125" style="639" customWidth="1"/>
    <col min="8208" max="8208" width="8.83203125" style="639" customWidth="1"/>
    <col min="8209" max="8209" width="13.6640625" style="639" customWidth="1"/>
    <col min="8210" max="8448" width="9.33203125" style="639"/>
    <col min="8449" max="8449" width="6.33203125" style="639" customWidth="1"/>
    <col min="8450" max="8450" width="30.83203125" style="639" bestFit="1" customWidth="1"/>
    <col min="8451" max="8451" width="17" style="639" bestFit="1" customWidth="1"/>
    <col min="8452" max="8452" width="7.1640625" style="639" customWidth="1"/>
    <col min="8453" max="8455" width="9.33203125" style="639"/>
    <col min="8456" max="8456" width="8.83203125" style="639" customWidth="1"/>
    <col min="8457" max="8457" width="10.1640625" style="639" customWidth="1"/>
    <col min="8458" max="8460" width="9.33203125" style="639"/>
    <col min="8461" max="8461" width="8.83203125" style="639" customWidth="1"/>
    <col min="8462" max="8462" width="9.33203125" style="639"/>
    <col min="8463" max="8463" width="8.33203125" style="639" customWidth="1"/>
    <col min="8464" max="8464" width="8.83203125" style="639" customWidth="1"/>
    <col min="8465" max="8465" width="13.6640625" style="639" customWidth="1"/>
    <col min="8466" max="8704" width="9.33203125" style="639"/>
    <col min="8705" max="8705" width="6.33203125" style="639" customWidth="1"/>
    <col min="8706" max="8706" width="30.83203125" style="639" bestFit="1" customWidth="1"/>
    <col min="8707" max="8707" width="17" style="639" bestFit="1" customWidth="1"/>
    <col min="8708" max="8708" width="7.1640625" style="639" customWidth="1"/>
    <col min="8709" max="8711" width="9.33203125" style="639"/>
    <col min="8712" max="8712" width="8.83203125" style="639" customWidth="1"/>
    <col min="8713" max="8713" width="10.1640625" style="639" customWidth="1"/>
    <col min="8714" max="8716" width="9.33203125" style="639"/>
    <col min="8717" max="8717" width="8.83203125" style="639" customWidth="1"/>
    <col min="8718" max="8718" width="9.33203125" style="639"/>
    <col min="8719" max="8719" width="8.33203125" style="639" customWidth="1"/>
    <col min="8720" max="8720" width="8.83203125" style="639" customWidth="1"/>
    <col min="8721" max="8721" width="13.6640625" style="639" customWidth="1"/>
    <col min="8722" max="8960" width="9.33203125" style="639"/>
    <col min="8961" max="8961" width="6.33203125" style="639" customWidth="1"/>
    <col min="8962" max="8962" width="30.83203125" style="639" bestFit="1" customWidth="1"/>
    <col min="8963" max="8963" width="17" style="639" bestFit="1" customWidth="1"/>
    <col min="8964" max="8964" width="7.1640625" style="639" customWidth="1"/>
    <col min="8965" max="8967" width="9.33203125" style="639"/>
    <col min="8968" max="8968" width="8.83203125" style="639" customWidth="1"/>
    <col min="8969" max="8969" width="10.1640625" style="639" customWidth="1"/>
    <col min="8970" max="8972" width="9.33203125" style="639"/>
    <col min="8973" max="8973" width="8.83203125" style="639" customWidth="1"/>
    <col min="8974" max="8974" width="9.33203125" style="639"/>
    <col min="8975" max="8975" width="8.33203125" style="639" customWidth="1"/>
    <col min="8976" max="8976" width="8.83203125" style="639" customWidth="1"/>
    <col min="8977" max="8977" width="13.6640625" style="639" customWidth="1"/>
    <col min="8978" max="9216" width="9.33203125" style="639"/>
    <col min="9217" max="9217" width="6.33203125" style="639" customWidth="1"/>
    <col min="9218" max="9218" width="30.83203125" style="639" bestFit="1" customWidth="1"/>
    <col min="9219" max="9219" width="17" style="639" bestFit="1" customWidth="1"/>
    <col min="9220" max="9220" width="7.1640625" style="639" customWidth="1"/>
    <col min="9221" max="9223" width="9.33203125" style="639"/>
    <col min="9224" max="9224" width="8.83203125" style="639" customWidth="1"/>
    <col min="9225" max="9225" width="10.1640625" style="639" customWidth="1"/>
    <col min="9226" max="9228" width="9.33203125" style="639"/>
    <col min="9229" max="9229" width="8.83203125" style="639" customWidth="1"/>
    <col min="9230" max="9230" width="9.33203125" style="639"/>
    <col min="9231" max="9231" width="8.33203125" style="639" customWidth="1"/>
    <col min="9232" max="9232" width="8.83203125" style="639" customWidth="1"/>
    <col min="9233" max="9233" width="13.6640625" style="639" customWidth="1"/>
    <col min="9234" max="9472" width="9.33203125" style="639"/>
    <col min="9473" max="9473" width="6.33203125" style="639" customWidth="1"/>
    <col min="9474" max="9474" width="30.83203125" style="639" bestFit="1" customWidth="1"/>
    <col min="9475" max="9475" width="17" style="639" bestFit="1" customWidth="1"/>
    <col min="9476" max="9476" width="7.1640625" style="639" customWidth="1"/>
    <col min="9477" max="9479" width="9.33203125" style="639"/>
    <col min="9480" max="9480" width="8.83203125" style="639" customWidth="1"/>
    <col min="9481" max="9481" width="10.1640625" style="639" customWidth="1"/>
    <col min="9482" max="9484" width="9.33203125" style="639"/>
    <col min="9485" max="9485" width="8.83203125" style="639" customWidth="1"/>
    <col min="9486" max="9486" width="9.33203125" style="639"/>
    <col min="9487" max="9487" width="8.33203125" style="639" customWidth="1"/>
    <col min="9488" max="9488" width="8.83203125" style="639" customWidth="1"/>
    <col min="9489" max="9489" width="13.6640625" style="639" customWidth="1"/>
    <col min="9490" max="9728" width="9.33203125" style="639"/>
    <col min="9729" max="9729" width="6.33203125" style="639" customWidth="1"/>
    <col min="9730" max="9730" width="30.83203125" style="639" bestFit="1" customWidth="1"/>
    <col min="9731" max="9731" width="17" style="639" bestFit="1" customWidth="1"/>
    <col min="9732" max="9732" width="7.1640625" style="639" customWidth="1"/>
    <col min="9733" max="9735" width="9.33203125" style="639"/>
    <col min="9736" max="9736" width="8.83203125" style="639" customWidth="1"/>
    <col min="9737" max="9737" width="10.1640625" style="639" customWidth="1"/>
    <col min="9738" max="9740" width="9.33203125" style="639"/>
    <col min="9741" max="9741" width="8.83203125" style="639" customWidth="1"/>
    <col min="9742" max="9742" width="9.33203125" style="639"/>
    <col min="9743" max="9743" width="8.33203125" style="639" customWidth="1"/>
    <col min="9744" max="9744" width="8.83203125" style="639" customWidth="1"/>
    <col min="9745" max="9745" width="13.6640625" style="639" customWidth="1"/>
    <col min="9746" max="9984" width="9.33203125" style="639"/>
    <col min="9985" max="9985" width="6.33203125" style="639" customWidth="1"/>
    <col min="9986" max="9986" width="30.83203125" style="639" bestFit="1" customWidth="1"/>
    <col min="9987" max="9987" width="17" style="639" bestFit="1" customWidth="1"/>
    <col min="9988" max="9988" width="7.1640625" style="639" customWidth="1"/>
    <col min="9989" max="9991" width="9.33203125" style="639"/>
    <col min="9992" max="9992" width="8.83203125" style="639" customWidth="1"/>
    <col min="9993" max="9993" width="10.1640625" style="639" customWidth="1"/>
    <col min="9994" max="9996" width="9.33203125" style="639"/>
    <col min="9997" max="9997" width="8.83203125" style="639" customWidth="1"/>
    <col min="9998" max="9998" width="9.33203125" style="639"/>
    <col min="9999" max="9999" width="8.33203125" style="639" customWidth="1"/>
    <col min="10000" max="10000" width="8.83203125" style="639" customWidth="1"/>
    <col min="10001" max="10001" width="13.6640625" style="639" customWidth="1"/>
    <col min="10002" max="10240" width="9.33203125" style="639"/>
    <col min="10241" max="10241" width="6.33203125" style="639" customWidth="1"/>
    <col min="10242" max="10242" width="30.83203125" style="639" bestFit="1" customWidth="1"/>
    <col min="10243" max="10243" width="17" style="639" bestFit="1" customWidth="1"/>
    <col min="10244" max="10244" width="7.1640625" style="639" customWidth="1"/>
    <col min="10245" max="10247" width="9.33203125" style="639"/>
    <col min="10248" max="10248" width="8.83203125" style="639" customWidth="1"/>
    <col min="10249" max="10249" width="10.1640625" style="639" customWidth="1"/>
    <col min="10250" max="10252" width="9.33203125" style="639"/>
    <col min="10253" max="10253" width="8.83203125" style="639" customWidth="1"/>
    <col min="10254" max="10254" width="9.33203125" style="639"/>
    <col min="10255" max="10255" width="8.33203125" style="639" customWidth="1"/>
    <col min="10256" max="10256" width="8.83203125" style="639" customWidth="1"/>
    <col min="10257" max="10257" width="13.6640625" style="639" customWidth="1"/>
    <col min="10258" max="10496" width="9.33203125" style="639"/>
    <col min="10497" max="10497" width="6.33203125" style="639" customWidth="1"/>
    <col min="10498" max="10498" width="30.83203125" style="639" bestFit="1" customWidth="1"/>
    <col min="10499" max="10499" width="17" style="639" bestFit="1" customWidth="1"/>
    <col min="10500" max="10500" width="7.1640625" style="639" customWidth="1"/>
    <col min="10501" max="10503" width="9.33203125" style="639"/>
    <col min="10504" max="10504" width="8.83203125" style="639" customWidth="1"/>
    <col min="10505" max="10505" width="10.1640625" style="639" customWidth="1"/>
    <col min="10506" max="10508" width="9.33203125" style="639"/>
    <col min="10509" max="10509" width="8.83203125" style="639" customWidth="1"/>
    <col min="10510" max="10510" width="9.33203125" style="639"/>
    <col min="10511" max="10511" width="8.33203125" style="639" customWidth="1"/>
    <col min="10512" max="10512" width="8.83203125" style="639" customWidth="1"/>
    <col min="10513" max="10513" width="13.6640625" style="639" customWidth="1"/>
    <col min="10514" max="10752" width="9.33203125" style="639"/>
    <col min="10753" max="10753" width="6.33203125" style="639" customWidth="1"/>
    <col min="10754" max="10754" width="30.83203125" style="639" bestFit="1" customWidth="1"/>
    <col min="10755" max="10755" width="17" style="639" bestFit="1" customWidth="1"/>
    <col min="10756" max="10756" width="7.1640625" style="639" customWidth="1"/>
    <col min="10757" max="10759" width="9.33203125" style="639"/>
    <col min="10760" max="10760" width="8.83203125" style="639" customWidth="1"/>
    <col min="10761" max="10761" width="10.1640625" style="639" customWidth="1"/>
    <col min="10762" max="10764" width="9.33203125" style="639"/>
    <col min="10765" max="10765" width="8.83203125" style="639" customWidth="1"/>
    <col min="10766" max="10766" width="9.33203125" style="639"/>
    <col min="10767" max="10767" width="8.33203125" style="639" customWidth="1"/>
    <col min="10768" max="10768" width="8.83203125" style="639" customWidth="1"/>
    <col min="10769" max="10769" width="13.6640625" style="639" customWidth="1"/>
    <col min="10770" max="11008" width="9.33203125" style="639"/>
    <col min="11009" max="11009" width="6.33203125" style="639" customWidth="1"/>
    <col min="11010" max="11010" width="30.83203125" style="639" bestFit="1" customWidth="1"/>
    <col min="11011" max="11011" width="17" style="639" bestFit="1" customWidth="1"/>
    <col min="11012" max="11012" width="7.1640625" style="639" customWidth="1"/>
    <col min="11013" max="11015" width="9.33203125" style="639"/>
    <col min="11016" max="11016" width="8.83203125" style="639" customWidth="1"/>
    <col min="11017" max="11017" width="10.1640625" style="639" customWidth="1"/>
    <col min="11018" max="11020" width="9.33203125" style="639"/>
    <col min="11021" max="11021" width="8.83203125" style="639" customWidth="1"/>
    <col min="11022" max="11022" width="9.33203125" style="639"/>
    <col min="11023" max="11023" width="8.33203125" style="639" customWidth="1"/>
    <col min="11024" max="11024" width="8.83203125" style="639" customWidth="1"/>
    <col min="11025" max="11025" width="13.6640625" style="639" customWidth="1"/>
    <col min="11026" max="11264" width="9.33203125" style="639"/>
    <col min="11265" max="11265" width="6.33203125" style="639" customWidth="1"/>
    <col min="11266" max="11266" width="30.83203125" style="639" bestFit="1" customWidth="1"/>
    <col min="11267" max="11267" width="17" style="639" bestFit="1" customWidth="1"/>
    <col min="11268" max="11268" width="7.1640625" style="639" customWidth="1"/>
    <col min="11269" max="11271" width="9.33203125" style="639"/>
    <col min="11272" max="11272" width="8.83203125" style="639" customWidth="1"/>
    <col min="11273" max="11273" width="10.1640625" style="639" customWidth="1"/>
    <col min="11274" max="11276" width="9.33203125" style="639"/>
    <col min="11277" max="11277" width="8.83203125" style="639" customWidth="1"/>
    <col min="11278" max="11278" width="9.33203125" style="639"/>
    <col min="11279" max="11279" width="8.33203125" style="639" customWidth="1"/>
    <col min="11280" max="11280" width="8.83203125" style="639" customWidth="1"/>
    <col min="11281" max="11281" width="13.6640625" style="639" customWidth="1"/>
    <col min="11282" max="11520" width="9.33203125" style="639"/>
    <col min="11521" max="11521" width="6.33203125" style="639" customWidth="1"/>
    <col min="11522" max="11522" width="30.83203125" style="639" bestFit="1" customWidth="1"/>
    <col min="11523" max="11523" width="17" style="639" bestFit="1" customWidth="1"/>
    <col min="11524" max="11524" width="7.1640625" style="639" customWidth="1"/>
    <col min="11525" max="11527" width="9.33203125" style="639"/>
    <col min="11528" max="11528" width="8.83203125" style="639" customWidth="1"/>
    <col min="11529" max="11529" width="10.1640625" style="639" customWidth="1"/>
    <col min="11530" max="11532" width="9.33203125" style="639"/>
    <col min="11533" max="11533" width="8.83203125" style="639" customWidth="1"/>
    <col min="11534" max="11534" width="9.33203125" style="639"/>
    <col min="11535" max="11535" width="8.33203125" style="639" customWidth="1"/>
    <col min="11536" max="11536" width="8.83203125" style="639" customWidth="1"/>
    <col min="11537" max="11537" width="13.6640625" style="639" customWidth="1"/>
    <col min="11538" max="11776" width="9.33203125" style="639"/>
    <col min="11777" max="11777" width="6.33203125" style="639" customWidth="1"/>
    <col min="11778" max="11778" width="30.83203125" style="639" bestFit="1" customWidth="1"/>
    <col min="11779" max="11779" width="17" style="639" bestFit="1" customWidth="1"/>
    <col min="11780" max="11780" width="7.1640625" style="639" customWidth="1"/>
    <col min="11781" max="11783" width="9.33203125" style="639"/>
    <col min="11784" max="11784" width="8.83203125" style="639" customWidth="1"/>
    <col min="11785" max="11785" width="10.1640625" style="639" customWidth="1"/>
    <col min="11786" max="11788" width="9.33203125" style="639"/>
    <col min="11789" max="11789" width="8.83203125" style="639" customWidth="1"/>
    <col min="11790" max="11790" width="9.33203125" style="639"/>
    <col min="11791" max="11791" width="8.33203125" style="639" customWidth="1"/>
    <col min="11792" max="11792" width="8.83203125" style="639" customWidth="1"/>
    <col min="11793" max="11793" width="13.6640625" style="639" customWidth="1"/>
    <col min="11794" max="12032" width="9.33203125" style="639"/>
    <col min="12033" max="12033" width="6.33203125" style="639" customWidth="1"/>
    <col min="12034" max="12034" width="30.83203125" style="639" bestFit="1" customWidth="1"/>
    <col min="12035" max="12035" width="17" style="639" bestFit="1" customWidth="1"/>
    <col min="12036" max="12036" width="7.1640625" style="639" customWidth="1"/>
    <col min="12037" max="12039" width="9.33203125" style="639"/>
    <col min="12040" max="12040" width="8.83203125" style="639" customWidth="1"/>
    <col min="12041" max="12041" width="10.1640625" style="639" customWidth="1"/>
    <col min="12042" max="12044" width="9.33203125" style="639"/>
    <col min="12045" max="12045" width="8.83203125" style="639" customWidth="1"/>
    <col min="12046" max="12046" width="9.33203125" style="639"/>
    <col min="12047" max="12047" width="8.33203125" style="639" customWidth="1"/>
    <col min="12048" max="12048" width="8.83203125" style="639" customWidth="1"/>
    <col min="12049" max="12049" width="13.6640625" style="639" customWidth="1"/>
    <col min="12050" max="12288" width="9.33203125" style="639"/>
    <col min="12289" max="12289" width="6.33203125" style="639" customWidth="1"/>
    <col min="12290" max="12290" width="30.83203125" style="639" bestFit="1" customWidth="1"/>
    <col min="12291" max="12291" width="17" style="639" bestFit="1" customWidth="1"/>
    <col min="12292" max="12292" width="7.1640625" style="639" customWidth="1"/>
    <col min="12293" max="12295" width="9.33203125" style="639"/>
    <col min="12296" max="12296" width="8.83203125" style="639" customWidth="1"/>
    <col min="12297" max="12297" width="10.1640625" style="639" customWidth="1"/>
    <col min="12298" max="12300" width="9.33203125" style="639"/>
    <col min="12301" max="12301" width="8.83203125" style="639" customWidth="1"/>
    <col min="12302" max="12302" width="9.33203125" style="639"/>
    <col min="12303" max="12303" width="8.33203125" style="639" customWidth="1"/>
    <col min="12304" max="12304" width="8.83203125" style="639" customWidth="1"/>
    <col min="12305" max="12305" width="13.6640625" style="639" customWidth="1"/>
    <col min="12306" max="12544" width="9.33203125" style="639"/>
    <col min="12545" max="12545" width="6.33203125" style="639" customWidth="1"/>
    <col min="12546" max="12546" width="30.83203125" style="639" bestFit="1" customWidth="1"/>
    <col min="12547" max="12547" width="17" style="639" bestFit="1" customWidth="1"/>
    <col min="12548" max="12548" width="7.1640625" style="639" customWidth="1"/>
    <col min="12549" max="12551" width="9.33203125" style="639"/>
    <col min="12552" max="12552" width="8.83203125" style="639" customWidth="1"/>
    <col min="12553" max="12553" width="10.1640625" style="639" customWidth="1"/>
    <col min="12554" max="12556" width="9.33203125" style="639"/>
    <col min="12557" max="12557" width="8.83203125" style="639" customWidth="1"/>
    <col min="12558" max="12558" width="9.33203125" style="639"/>
    <col min="12559" max="12559" width="8.33203125" style="639" customWidth="1"/>
    <col min="12560" max="12560" width="8.83203125" style="639" customWidth="1"/>
    <col min="12561" max="12561" width="13.6640625" style="639" customWidth="1"/>
    <col min="12562" max="12800" width="9.33203125" style="639"/>
    <col min="12801" max="12801" width="6.33203125" style="639" customWidth="1"/>
    <col min="12802" max="12802" width="30.83203125" style="639" bestFit="1" customWidth="1"/>
    <col min="12803" max="12803" width="17" style="639" bestFit="1" customWidth="1"/>
    <col min="12804" max="12804" width="7.1640625" style="639" customWidth="1"/>
    <col min="12805" max="12807" width="9.33203125" style="639"/>
    <col min="12808" max="12808" width="8.83203125" style="639" customWidth="1"/>
    <col min="12809" max="12809" width="10.1640625" style="639" customWidth="1"/>
    <col min="12810" max="12812" width="9.33203125" style="639"/>
    <col min="12813" max="12813" width="8.83203125" style="639" customWidth="1"/>
    <col min="12814" max="12814" width="9.33203125" style="639"/>
    <col min="12815" max="12815" width="8.33203125" style="639" customWidth="1"/>
    <col min="12816" max="12816" width="8.83203125" style="639" customWidth="1"/>
    <col min="12817" max="12817" width="13.6640625" style="639" customWidth="1"/>
    <col min="12818" max="13056" width="9.33203125" style="639"/>
    <col min="13057" max="13057" width="6.33203125" style="639" customWidth="1"/>
    <col min="13058" max="13058" width="30.83203125" style="639" bestFit="1" customWidth="1"/>
    <col min="13059" max="13059" width="17" style="639" bestFit="1" customWidth="1"/>
    <col min="13060" max="13060" width="7.1640625" style="639" customWidth="1"/>
    <col min="13061" max="13063" width="9.33203125" style="639"/>
    <col min="13064" max="13064" width="8.83203125" style="639" customWidth="1"/>
    <col min="13065" max="13065" width="10.1640625" style="639" customWidth="1"/>
    <col min="13066" max="13068" width="9.33203125" style="639"/>
    <col min="13069" max="13069" width="8.83203125" style="639" customWidth="1"/>
    <col min="13070" max="13070" width="9.33203125" style="639"/>
    <col min="13071" max="13071" width="8.33203125" style="639" customWidth="1"/>
    <col min="13072" max="13072" width="8.83203125" style="639" customWidth="1"/>
    <col min="13073" max="13073" width="13.6640625" style="639" customWidth="1"/>
    <col min="13074" max="13312" width="9.33203125" style="639"/>
    <col min="13313" max="13313" width="6.33203125" style="639" customWidth="1"/>
    <col min="13314" max="13314" width="30.83203125" style="639" bestFit="1" customWidth="1"/>
    <col min="13315" max="13315" width="17" style="639" bestFit="1" customWidth="1"/>
    <col min="13316" max="13316" width="7.1640625" style="639" customWidth="1"/>
    <col min="13317" max="13319" width="9.33203125" style="639"/>
    <col min="13320" max="13320" width="8.83203125" style="639" customWidth="1"/>
    <col min="13321" max="13321" width="10.1640625" style="639" customWidth="1"/>
    <col min="13322" max="13324" width="9.33203125" style="639"/>
    <col min="13325" max="13325" width="8.83203125" style="639" customWidth="1"/>
    <col min="13326" max="13326" width="9.33203125" style="639"/>
    <col min="13327" max="13327" width="8.33203125" style="639" customWidth="1"/>
    <col min="13328" max="13328" width="8.83203125" style="639" customWidth="1"/>
    <col min="13329" max="13329" width="13.6640625" style="639" customWidth="1"/>
    <col min="13330" max="13568" width="9.33203125" style="639"/>
    <col min="13569" max="13569" width="6.33203125" style="639" customWidth="1"/>
    <col min="13570" max="13570" width="30.83203125" style="639" bestFit="1" customWidth="1"/>
    <col min="13571" max="13571" width="17" style="639" bestFit="1" customWidth="1"/>
    <col min="13572" max="13572" width="7.1640625" style="639" customWidth="1"/>
    <col min="13573" max="13575" width="9.33203125" style="639"/>
    <col min="13576" max="13576" width="8.83203125" style="639" customWidth="1"/>
    <col min="13577" max="13577" width="10.1640625" style="639" customWidth="1"/>
    <col min="13578" max="13580" width="9.33203125" style="639"/>
    <col min="13581" max="13581" width="8.83203125" style="639" customWidth="1"/>
    <col min="13582" max="13582" width="9.33203125" style="639"/>
    <col min="13583" max="13583" width="8.33203125" style="639" customWidth="1"/>
    <col min="13584" max="13584" width="8.83203125" style="639" customWidth="1"/>
    <col min="13585" max="13585" width="13.6640625" style="639" customWidth="1"/>
    <col min="13586" max="13824" width="9.33203125" style="639"/>
    <col min="13825" max="13825" width="6.33203125" style="639" customWidth="1"/>
    <col min="13826" max="13826" width="30.83203125" style="639" bestFit="1" customWidth="1"/>
    <col min="13827" max="13827" width="17" style="639" bestFit="1" customWidth="1"/>
    <col min="13828" max="13828" width="7.1640625" style="639" customWidth="1"/>
    <col min="13829" max="13831" width="9.33203125" style="639"/>
    <col min="13832" max="13832" width="8.83203125" style="639" customWidth="1"/>
    <col min="13833" max="13833" width="10.1640625" style="639" customWidth="1"/>
    <col min="13834" max="13836" width="9.33203125" style="639"/>
    <col min="13837" max="13837" width="8.83203125" style="639" customWidth="1"/>
    <col min="13838" max="13838" width="9.33203125" style="639"/>
    <col min="13839" max="13839" width="8.33203125" style="639" customWidth="1"/>
    <col min="13840" max="13840" width="8.83203125" style="639" customWidth="1"/>
    <col min="13841" max="13841" width="13.6640625" style="639" customWidth="1"/>
    <col min="13842" max="14080" width="9.33203125" style="639"/>
    <col min="14081" max="14081" width="6.33203125" style="639" customWidth="1"/>
    <col min="14082" max="14082" width="30.83203125" style="639" bestFit="1" customWidth="1"/>
    <col min="14083" max="14083" width="17" style="639" bestFit="1" customWidth="1"/>
    <col min="14084" max="14084" width="7.1640625" style="639" customWidth="1"/>
    <col min="14085" max="14087" width="9.33203125" style="639"/>
    <col min="14088" max="14088" width="8.83203125" style="639" customWidth="1"/>
    <col min="14089" max="14089" width="10.1640625" style="639" customWidth="1"/>
    <col min="14090" max="14092" width="9.33203125" style="639"/>
    <col min="14093" max="14093" width="8.83203125" style="639" customWidth="1"/>
    <col min="14094" max="14094" width="9.33203125" style="639"/>
    <col min="14095" max="14095" width="8.33203125" style="639" customWidth="1"/>
    <col min="14096" max="14096" width="8.83203125" style="639" customWidth="1"/>
    <col min="14097" max="14097" width="13.6640625" style="639" customWidth="1"/>
    <col min="14098" max="14336" width="9.33203125" style="639"/>
    <col min="14337" max="14337" width="6.33203125" style="639" customWidth="1"/>
    <col min="14338" max="14338" width="30.83203125" style="639" bestFit="1" customWidth="1"/>
    <col min="14339" max="14339" width="17" style="639" bestFit="1" customWidth="1"/>
    <col min="14340" max="14340" width="7.1640625" style="639" customWidth="1"/>
    <col min="14341" max="14343" width="9.33203125" style="639"/>
    <col min="14344" max="14344" width="8.83203125" style="639" customWidth="1"/>
    <col min="14345" max="14345" width="10.1640625" style="639" customWidth="1"/>
    <col min="14346" max="14348" width="9.33203125" style="639"/>
    <col min="14349" max="14349" width="8.83203125" style="639" customWidth="1"/>
    <col min="14350" max="14350" width="9.33203125" style="639"/>
    <col min="14351" max="14351" width="8.33203125" style="639" customWidth="1"/>
    <col min="14352" max="14352" width="8.83203125" style="639" customWidth="1"/>
    <col min="14353" max="14353" width="13.6640625" style="639" customWidth="1"/>
    <col min="14354" max="14592" width="9.33203125" style="639"/>
    <col min="14593" max="14593" width="6.33203125" style="639" customWidth="1"/>
    <col min="14594" max="14594" width="30.83203125" style="639" bestFit="1" customWidth="1"/>
    <col min="14595" max="14595" width="17" style="639" bestFit="1" customWidth="1"/>
    <col min="14596" max="14596" width="7.1640625" style="639" customWidth="1"/>
    <col min="14597" max="14599" width="9.33203125" style="639"/>
    <col min="14600" max="14600" width="8.83203125" style="639" customWidth="1"/>
    <col min="14601" max="14601" width="10.1640625" style="639" customWidth="1"/>
    <col min="14602" max="14604" width="9.33203125" style="639"/>
    <col min="14605" max="14605" width="8.83203125" style="639" customWidth="1"/>
    <col min="14606" max="14606" width="9.33203125" style="639"/>
    <col min="14607" max="14607" width="8.33203125" style="639" customWidth="1"/>
    <col min="14608" max="14608" width="8.83203125" style="639" customWidth="1"/>
    <col min="14609" max="14609" width="13.6640625" style="639" customWidth="1"/>
    <col min="14610" max="14848" width="9.33203125" style="639"/>
    <col min="14849" max="14849" width="6.33203125" style="639" customWidth="1"/>
    <col min="14850" max="14850" width="30.83203125" style="639" bestFit="1" customWidth="1"/>
    <col min="14851" max="14851" width="17" style="639" bestFit="1" customWidth="1"/>
    <col min="14852" max="14852" width="7.1640625" style="639" customWidth="1"/>
    <col min="14853" max="14855" width="9.33203125" style="639"/>
    <col min="14856" max="14856" width="8.83203125" style="639" customWidth="1"/>
    <col min="14857" max="14857" width="10.1640625" style="639" customWidth="1"/>
    <col min="14858" max="14860" width="9.33203125" style="639"/>
    <col min="14861" max="14861" width="8.83203125" style="639" customWidth="1"/>
    <col min="14862" max="14862" width="9.33203125" style="639"/>
    <col min="14863" max="14863" width="8.33203125" style="639" customWidth="1"/>
    <col min="14864" max="14864" width="8.83203125" style="639" customWidth="1"/>
    <col min="14865" max="14865" width="13.6640625" style="639" customWidth="1"/>
    <col min="14866" max="15104" width="9.33203125" style="639"/>
    <col min="15105" max="15105" width="6.33203125" style="639" customWidth="1"/>
    <col min="15106" max="15106" width="30.83203125" style="639" bestFit="1" customWidth="1"/>
    <col min="15107" max="15107" width="17" style="639" bestFit="1" customWidth="1"/>
    <col min="15108" max="15108" width="7.1640625" style="639" customWidth="1"/>
    <col min="15109" max="15111" width="9.33203125" style="639"/>
    <col min="15112" max="15112" width="8.83203125" style="639" customWidth="1"/>
    <col min="15113" max="15113" width="10.1640625" style="639" customWidth="1"/>
    <col min="15114" max="15116" width="9.33203125" style="639"/>
    <col min="15117" max="15117" width="8.83203125" style="639" customWidth="1"/>
    <col min="15118" max="15118" width="9.33203125" style="639"/>
    <col min="15119" max="15119" width="8.33203125" style="639" customWidth="1"/>
    <col min="15120" max="15120" width="8.83203125" style="639" customWidth="1"/>
    <col min="15121" max="15121" width="13.6640625" style="639" customWidth="1"/>
    <col min="15122" max="15360" width="9.33203125" style="639"/>
    <col min="15361" max="15361" width="6.33203125" style="639" customWidth="1"/>
    <col min="15362" max="15362" width="30.83203125" style="639" bestFit="1" customWidth="1"/>
    <col min="15363" max="15363" width="17" style="639" bestFit="1" customWidth="1"/>
    <col min="15364" max="15364" width="7.1640625" style="639" customWidth="1"/>
    <col min="15365" max="15367" width="9.33203125" style="639"/>
    <col min="15368" max="15368" width="8.83203125" style="639" customWidth="1"/>
    <col min="15369" max="15369" width="10.1640625" style="639" customWidth="1"/>
    <col min="15370" max="15372" width="9.33203125" style="639"/>
    <col min="15373" max="15373" width="8.83203125" style="639" customWidth="1"/>
    <col min="15374" max="15374" width="9.33203125" style="639"/>
    <col min="15375" max="15375" width="8.33203125" style="639" customWidth="1"/>
    <col min="15376" max="15376" width="8.83203125" style="639" customWidth="1"/>
    <col min="15377" max="15377" width="13.6640625" style="639" customWidth="1"/>
    <col min="15378" max="15616" width="9.33203125" style="639"/>
    <col min="15617" max="15617" width="6.33203125" style="639" customWidth="1"/>
    <col min="15618" max="15618" width="30.83203125" style="639" bestFit="1" customWidth="1"/>
    <col min="15619" max="15619" width="17" style="639" bestFit="1" customWidth="1"/>
    <col min="15620" max="15620" width="7.1640625" style="639" customWidth="1"/>
    <col min="15621" max="15623" width="9.33203125" style="639"/>
    <col min="15624" max="15624" width="8.83203125" style="639" customWidth="1"/>
    <col min="15625" max="15625" width="10.1640625" style="639" customWidth="1"/>
    <col min="15626" max="15628" width="9.33203125" style="639"/>
    <col min="15629" max="15629" width="8.83203125" style="639" customWidth="1"/>
    <col min="15630" max="15630" width="9.33203125" style="639"/>
    <col min="15631" max="15631" width="8.33203125" style="639" customWidth="1"/>
    <col min="15632" max="15632" width="8.83203125" style="639" customWidth="1"/>
    <col min="15633" max="15633" width="13.6640625" style="639" customWidth="1"/>
    <col min="15634" max="15872" width="9.33203125" style="639"/>
    <col min="15873" max="15873" width="6.33203125" style="639" customWidth="1"/>
    <col min="15874" max="15874" width="30.83203125" style="639" bestFit="1" customWidth="1"/>
    <col min="15875" max="15875" width="17" style="639" bestFit="1" customWidth="1"/>
    <col min="15876" max="15876" width="7.1640625" style="639" customWidth="1"/>
    <col min="15877" max="15879" width="9.33203125" style="639"/>
    <col min="15880" max="15880" width="8.83203125" style="639" customWidth="1"/>
    <col min="15881" max="15881" width="10.1640625" style="639" customWidth="1"/>
    <col min="15882" max="15884" width="9.33203125" style="639"/>
    <col min="15885" max="15885" width="8.83203125" style="639" customWidth="1"/>
    <col min="15886" max="15886" width="9.33203125" style="639"/>
    <col min="15887" max="15887" width="8.33203125" style="639" customWidth="1"/>
    <col min="15888" max="15888" width="8.83203125" style="639" customWidth="1"/>
    <col min="15889" max="15889" width="13.6640625" style="639" customWidth="1"/>
    <col min="15890" max="16128" width="9.33203125" style="639"/>
    <col min="16129" max="16129" width="6.33203125" style="639" customWidth="1"/>
    <col min="16130" max="16130" width="30.83203125" style="639" bestFit="1" customWidth="1"/>
    <col min="16131" max="16131" width="17" style="639" bestFit="1" customWidth="1"/>
    <col min="16132" max="16132" width="7.1640625" style="639" customWidth="1"/>
    <col min="16133" max="16135" width="9.33203125" style="639"/>
    <col min="16136" max="16136" width="8.83203125" style="639" customWidth="1"/>
    <col min="16137" max="16137" width="10.1640625" style="639" customWidth="1"/>
    <col min="16138" max="16140" width="9.33203125" style="639"/>
    <col min="16141" max="16141" width="8.83203125" style="639" customWidth="1"/>
    <col min="16142" max="16142" width="9.33203125" style="639"/>
    <col min="16143" max="16143" width="8.33203125" style="639" customWidth="1"/>
    <col min="16144" max="16144" width="8.83203125" style="639" customWidth="1"/>
    <col min="16145" max="16145" width="13.6640625" style="639" customWidth="1"/>
    <col min="16146" max="16384" width="9.33203125" style="639"/>
  </cols>
  <sheetData>
    <row r="1" spans="1:19" ht="116.25" customHeight="1" x14ac:dyDescent="0.2"/>
    <row r="2" spans="1:19" ht="21" x14ac:dyDescent="0.2">
      <c r="A2" s="642" t="s">
        <v>340</v>
      </c>
      <c r="B2" s="642"/>
      <c r="C2" s="642"/>
      <c r="D2" s="642"/>
      <c r="E2" s="642"/>
      <c r="F2" s="642"/>
      <c r="G2" s="642"/>
      <c r="H2" s="642"/>
      <c r="I2" s="642"/>
      <c r="J2" s="642"/>
      <c r="K2" s="642"/>
      <c r="L2" s="642"/>
      <c r="M2" s="642"/>
      <c r="N2" s="642"/>
      <c r="O2" s="642"/>
      <c r="P2" s="642"/>
      <c r="Q2" s="642"/>
      <c r="R2" s="642"/>
      <c r="S2" s="642"/>
    </row>
    <row r="3" spans="1:19" ht="20.100000000000001" customHeight="1" x14ac:dyDescent="0.2">
      <c r="A3" s="509" t="s">
        <v>341</v>
      </c>
      <c r="B3" s="509"/>
      <c r="C3" s="646"/>
      <c r="D3" s="646"/>
      <c r="E3" s="646"/>
      <c r="F3" s="509"/>
      <c r="G3" s="509"/>
      <c r="H3" s="509"/>
      <c r="I3" s="509"/>
      <c r="J3" s="647"/>
      <c r="K3" s="509"/>
      <c r="L3" s="509"/>
      <c r="M3" s="509"/>
      <c r="N3" s="509"/>
      <c r="O3" s="647"/>
      <c r="P3" s="663"/>
      <c r="Q3" s="509"/>
      <c r="R3" s="646"/>
      <c r="S3" s="509"/>
    </row>
    <row r="4" spans="1:19" ht="20.100000000000001" customHeight="1" thickBot="1" x14ac:dyDescent="0.25">
      <c r="A4" s="509" t="s">
        <v>342</v>
      </c>
      <c r="B4" s="509"/>
      <c r="C4" s="646"/>
      <c r="D4" s="648"/>
      <c r="E4" s="646"/>
      <c r="F4" s="509"/>
      <c r="G4" s="509"/>
      <c r="H4" s="509"/>
      <c r="I4" s="509"/>
      <c r="J4" s="647"/>
      <c r="K4" s="509"/>
      <c r="L4" s="509"/>
      <c r="M4" s="509"/>
      <c r="N4" s="509"/>
      <c r="O4" s="748"/>
      <c r="P4" s="663"/>
      <c r="Q4" s="509"/>
      <c r="R4" s="646"/>
      <c r="S4" s="649"/>
    </row>
    <row r="5" spans="1:19" ht="20.100000000000001" customHeight="1" x14ac:dyDescent="0.2">
      <c r="A5" s="749" t="s">
        <v>343</v>
      </c>
      <c r="B5" s="651" t="s">
        <v>344</v>
      </c>
      <c r="C5" s="750" t="e">
        <f>Q5</f>
        <v>#DIV/0!</v>
      </c>
      <c r="D5" s="653" t="s">
        <v>173</v>
      </c>
      <c r="E5" s="654" t="e">
        <f>'[2]飼料給与量の積算（現状）'!C5</f>
        <v>#DIV/0!</v>
      </c>
      <c r="F5" s="751" t="s">
        <v>345</v>
      </c>
      <c r="G5" s="751"/>
      <c r="H5" s="656" t="s">
        <v>281</v>
      </c>
      <c r="I5" s="655">
        <f>[2]農業経営の現状!I3</f>
        <v>0</v>
      </c>
      <c r="J5" s="655" t="s">
        <v>346</v>
      </c>
      <c r="K5" s="655"/>
      <c r="L5" s="752"/>
      <c r="M5" s="656" t="s">
        <v>347</v>
      </c>
      <c r="N5" s="753"/>
      <c r="O5" s="754" t="s">
        <v>173</v>
      </c>
      <c r="P5" s="656" t="s">
        <v>348</v>
      </c>
      <c r="Q5" s="755" t="e">
        <f t="shared" ref="Q5:Q10" si="0">E5*I5*N5</f>
        <v>#DIV/0!</v>
      </c>
      <c r="R5" s="655" t="s">
        <v>173</v>
      </c>
      <c r="S5" s="659"/>
    </row>
    <row r="6" spans="1:19" ht="20.100000000000001" customHeight="1" x14ac:dyDescent="0.2">
      <c r="A6" s="756"/>
      <c r="B6" s="719" t="s">
        <v>315</v>
      </c>
      <c r="C6" s="625">
        <f>Q6</f>
        <v>0</v>
      </c>
      <c r="D6" s="720" t="s">
        <v>173</v>
      </c>
      <c r="E6" s="721">
        <f>'[2]飼料給与量の積算（現状）'!C29</f>
        <v>9</v>
      </c>
      <c r="F6" s="757" t="s">
        <v>345</v>
      </c>
      <c r="G6" s="757"/>
      <c r="H6" s="723" t="s">
        <v>281</v>
      </c>
      <c r="I6" s="758">
        <f>[2]農業経営の現状!L6</f>
        <v>0</v>
      </c>
      <c r="J6" s="722" t="s">
        <v>349</v>
      </c>
      <c r="K6" s="535"/>
      <c r="L6" s="535"/>
      <c r="M6" s="723" t="s">
        <v>350</v>
      </c>
      <c r="N6" s="759"/>
      <c r="O6" s="760" t="s">
        <v>173</v>
      </c>
      <c r="P6" s="723" t="s">
        <v>351</v>
      </c>
      <c r="Q6" s="722">
        <f t="shared" si="0"/>
        <v>0</v>
      </c>
      <c r="R6" s="535" t="s">
        <v>173</v>
      </c>
      <c r="S6" s="726"/>
    </row>
    <row r="7" spans="1:19" ht="20.100000000000001" customHeight="1" x14ac:dyDescent="0.2">
      <c r="A7" s="756"/>
      <c r="B7" s="719" t="s">
        <v>321</v>
      </c>
      <c r="C7" s="625">
        <f>Q7</f>
        <v>0</v>
      </c>
      <c r="D7" s="720" t="s">
        <v>173</v>
      </c>
      <c r="E7" s="721">
        <f>'[2]飼料給与量の積算（現状）'!C30</f>
        <v>60</v>
      </c>
      <c r="F7" s="757" t="s">
        <v>345</v>
      </c>
      <c r="G7" s="757"/>
      <c r="H7" s="723" t="s">
        <v>347</v>
      </c>
      <c r="I7" s="758">
        <f>[2]農業経営の現状!L6</f>
        <v>0</v>
      </c>
      <c r="J7" s="722" t="s">
        <v>349</v>
      </c>
      <c r="K7" s="535"/>
      <c r="L7" s="535"/>
      <c r="M7" s="723" t="s">
        <v>352</v>
      </c>
      <c r="N7" s="759"/>
      <c r="O7" s="760" t="s">
        <v>173</v>
      </c>
      <c r="P7" s="723" t="s">
        <v>348</v>
      </c>
      <c r="Q7" s="722">
        <f t="shared" si="0"/>
        <v>0</v>
      </c>
      <c r="R7" s="535" t="s">
        <v>173</v>
      </c>
      <c r="S7" s="726"/>
    </row>
    <row r="8" spans="1:19" ht="20.100000000000001" customHeight="1" x14ac:dyDescent="0.2">
      <c r="A8" s="756"/>
      <c r="B8" s="719" t="s">
        <v>324</v>
      </c>
      <c r="C8" s="625">
        <f>Q8</f>
        <v>0</v>
      </c>
      <c r="D8" s="720" t="s">
        <v>173</v>
      </c>
      <c r="E8" s="721">
        <f>'[2]飼料給与量の積算（現状）'!C31</f>
        <v>294</v>
      </c>
      <c r="F8" s="757" t="s">
        <v>345</v>
      </c>
      <c r="G8" s="757"/>
      <c r="H8" s="723" t="s">
        <v>352</v>
      </c>
      <c r="I8" s="758">
        <f>[2]農業経営の現状!L6</f>
        <v>0</v>
      </c>
      <c r="J8" s="722" t="s">
        <v>349</v>
      </c>
      <c r="K8" s="535"/>
      <c r="L8" s="535"/>
      <c r="M8" s="723" t="s">
        <v>281</v>
      </c>
      <c r="N8" s="759"/>
      <c r="O8" s="760" t="s">
        <v>173</v>
      </c>
      <c r="P8" s="723" t="s">
        <v>348</v>
      </c>
      <c r="Q8" s="722">
        <f t="shared" si="0"/>
        <v>0</v>
      </c>
      <c r="R8" s="535" t="s">
        <v>173</v>
      </c>
      <c r="S8" s="726"/>
    </row>
    <row r="9" spans="1:19" ht="20.100000000000001" customHeight="1" x14ac:dyDescent="0.2">
      <c r="A9" s="756"/>
      <c r="B9" s="660" t="s">
        <v>325</v>
      </c>
      <c r="C9" s="519">
        <f>Q9+Q10</f>
        <v>0</v>
      </c>
      <c r="D9" s="662" t="s">
        <v>173</v>
      </c>
      <c r="E9" s="646">
        <f>'[2]飼料給与量の積算（現状）'!C32</f>
        <v>696</v>
      </c>
      <c r="F9" s="761" t="s">
        <v>345</v>
      </c>
      <c r="G9" s="761"/>
      <c r="H9" s="663" t="s">
        <v>352</v>
      </c>
      <c r="I9" s="591">
        <f>[2]農業経営の現状!L6</f>
        <v>0</v>
      </c>
      <c r="J9" s="518" t="s">
        <v>349</v>
      </c>
      <c r="K9" s="509"/>
      <c r="L9" s="509"/>
      <c r="M9" s="663" t="s">
        <v>281</v>
      </c>
      <c r="N9" s="762"/>
      <c r="O9" s="763" t="s">
        <v>173</v>
      </c>
      <c r="P9" s="663" t="s">
        <v>212</v>
      </c>
      <c r="Q9" s="518">
        <f t="shared" si="0"/>
        <v>0</v>
      </c>
      <c r="R9" s="509" t="s">
        <v>173</v>
      </c>
      <c r="S9" s="664"/>
    </row>
    <row r="10" spans="1:19" ht="20.100000000000001" customHeight="1" x14ac:dyDescent="0.2">
      <c r="A10" s="756"/>
      <c r="B10" s="660"/>
      <c r="C10" s="519"/>
      <c r="D10" s="662"/>
      <c r="E10" s="646">
        <f>'[2]飼料給与量の積算（現状）'!C45</f>
        <v>371</v>
      </c>
      <c r="F10" s="761" t="s">
        <v>345</v>
      </c>
      <c r="G10" s="761"/>
      <c r="H10" s="663" t="s">
        <v>352</v>
      </c>
      <c r="I10" s="591">
        <f>[2]農業経営の現状!G20</f>
        <v>0</v>
      </c>
      <c r="J10" s="518" t="s">
        <v>353</v>
      </c>
      <c r="K10" s="509"/>
      <c r="L10" s="509"/>
      <c r="M10" s="663" t="s">
        <v>352</v>
      </c>
      <c r="N10" s="762"/>
      <c r="O10" s="763" t="s">
        <v>173</v>
      </c>
      <c r="P10" s="663" t="s">
        <v>212</v>
      </c>
      <c r="Q10" s="518">
        <f t="shared" si="0"/>
        <v>0</v>
      </c>
      <c r="R10" s="509" t="s">
        <v>173</v>
      </c>
      <c r="S10" s="764"/>
    </row>
    <row r="11" spans="1:19" ht="20.100000000000001" customHeight="1" thickBot="1" x14ac:dyDescent="0.25">
      <c r="A11" s="765"/>
      <c r="B11" s="738" t="s">
        <v>354</v>
      </c>
      <c r="C11" s="766" t="e">
        <f>SUM(C5:C9)</f>
        <v>#DIV/0!</v>
      </c>
      <c r="D11" s="740" t="s">
        <v>173</v>
      </c>
      <c r="E11" s="745"/>
      <c r="F11" s="741"/>
      <c r="G11" s="741"/>
      <c r="H11" s="741"/>
      <c r="I11" s="742"/>
      <c r="J11" s="767"/>
      <c r="K11" s="741"/>
      <c r="L11" s="741"/>
      <c r="M11" s="741"/>
      <c r="N11" s="741"/>
      <c r="O11" s="768"/>
      <c r="P11" s="742"/>
      <c r="Q11" s="742"/>
      <c r="R11" s="745"/>
      <c r="S11" s="746"/>
    </row>
    <row r="12" spans="1:19" ht="20.100000000000001" customHeight="1" x14ac:dyDescent="0.2">
      <c r="A12" s="769" t="s">
        <v>355</v>
      </c>
      <c r="B12" s="660" t="s">
        <v>284</v>
      </c>
      <c r="C12" s="519">
        <f>Q12+Q13+Q14</f>
        <v>0</v>
      </c>
      <c r="D12" s="662" t="s">
        <v>173</v>
      </c>
      <c r="E12" s="646">
        <f>'[2]飼料給与量の積算（現状）'!C10</f>
        <v>0</v>
      </c>
      <c r="F12" s="770" t="s">
        <v>356</v>
      </c>
      <c r="G12" s="770"/>
      <c r="H12" s="663" t="s">
        <v>352</v>
      </c>
      <c r="I12" s="509">
        <f>[2]農業経営の現状!I3</f>
        <v>0</v>
      </c>
      <c r="J12" s="647" t="s">
        <v>346</v>
      </c>
      <c r="K12" s="509"/>
      <c r="M12" s="663" t="s">
        <v>352</v>
      </c>
      <c r="N12" s="771"/>
      <c r="O12" s="763" t="s">
        <v>173</v>
      </c>
      <c r="P12" s="772" t="s">
        <v>348</v>
      </c>
      <c r="Q12" s="518">
        <f>E12*I12*N12</f>
        <v>0</v>
      </c>
      <c r="R12" s="509" t="s">
        <v>173</v>
      </c>
      <c r="S12" s="664"/>
    </row>
    <row r="13" spans="1:19" ht="20.100000000000001" customHeight="1" x14ac:dyDescent="0.2">
      <c r="A13" s="773"/>
      <c r="B13" s="660"/>
      <c r="C13" s="519"/>
      <c r="D13" s="662"/>
      <c r="E13" s="646">
        <f>'[2]飼料給与量の積算（現状）'!C36</f>
        <v>0</v>
      </c>
      <c r="F13" s="774" t="s">
        <v>357</v>
      </c>
      <c r="G13" s="774"/>
      <c r="H13" s="663" t="s">
        <v>352</v>
      </c>
      <c r="I13" s="509">
        <f>[2]農業経営の現状!L6</f>
        <v>0</v>
      </c>
      <c r="J13" s="647" t="s">
        <v>349</v>
      </c>
      <c r="K13" s="509"/>
      <c r="M13" s="663" t="s">
        <v>352</v>
      </c>
      <c r="N13" s="771"/>
      <c r="O13" s="763" t="s">
        <v>173</v>
      </c>
      <c r="P13" s="772" t="s">
        <v>348</v>
      </c>
      <c r="Q13" s="518">
        <f>E13*I13*N13</f>
        <v>0</v>
      </c>
      <c r="R13" s="509" t="s">
        <v>173</v>
      </c>
      <c r="S13" s="664"/>
    </row>
    <row r="14" spans="1:19" ht="20.100000000000001" customHeight="1" x14ac:dyDescent="0.2">
      <c r="A14" s="773"/>
      <c r="B14" s="660"/>
      <c r="C14" s="519"/>
      <c r="D14" s="662"/>
      <c r="E14" s="646">
        <f>'[2]飼料給与量の積算（現状）'!C49</f>
        <v>0</v>
      </c>
      <c r="F14" s="774" t="s">
        <v>358</v>
      </c>
      <c r="G14" s="774"/>
      <c r="H14" s="663" t="s">
        <v>352</v>
      </c>
      <c r="I14" s="509">
        <f>[2]農業経営の現状!G20</f>
        <v>0</v>
      </c>
      <c r="J14" s="647" t="s">
        <v>353</v>
      </c>
      <c r="K14" s="509"/>
      <c r="M14" s="663" t="s">
        <v>352</v>
      </c>
      <c r="N14" s="771"/>
      <c r="O14" s="763" t="s">
        <v>173</v>
      </c>
      <c r="P14" s="772" t="s">
        <v>348</v>
      </c>
      <c r="Q14" s="518">
        <f>E14*I14*N14</f>
        <v>0</v>
      </c>
      <c r="R14" s="509" t="s">
        <v>173</v>
      </c>
      <c r="S14" s="664"/>
    </row>
    <row r="15" spans="1:19" ht="20.100000000000001" customHeight="1" x14ac:dyDescent="0.2">
      <c r="A15" s="775"/>
      <c r="B15" s="684" t="s">
        <v>290</v>
      </c>
      <c r="C15" s="776">
        <f>Q15</f>
        <v>0</v>
      </c>
      <c r="D15" s="685" t="s">
        <v>173</v>
      </c>
      <c r="E15" s="686">
        <f>'[2]飼料給与量の積算（現状）'!C12</f>
        <v>0</v>
      </c>
      <c r="F15" s="777" t="s">
        <v>356</v>
      </c>
      <c r="G15" s="777"/>
      <c r="H15" s="778" t="s">
        <v>359</v>
      </c>
      <c r="I15" s="687">
        <f>[2]農業経営の現状!I3</f>
        <v>0</v>
      </c>
      <c r="J15" s="689" t="s">
        <v>346</v>
      </c>
      <c r="K15" s="687"/>
      <c r="L15" s="687"/>
      <c r="M15" s="778" t="s">
        <v>360</v>
      </c>
      <c r="N15" s="779"/>
      <c r="O15" s="780" t="s">
        <v>173</v>
      </c>
      <c r="P15" s="781" t="s">
        <v>348</v>
      </c>
      <c r="Q15" s="599">
        <f>E15*I15*N15</f>
        <v>0</v>
      </c>
      <c r="R15" s="687" t="s">
        <v>173</v>
      </c>
      <c r="S15" s="690"/>
    </row>
    <row r="16" spans="1:19" ht="20.100000000000001" customHeight="1" x14ac:dyDescent="0.2">
      <c r="A16" s="775"/>
      <c r="B16" s="674"/>
      <c r="C16" s="524"/>
      <c r="D16" s="676"/>
      <c r="E16" s="681"/>
      <c r="F16" s="503"/>
      <c r="G16" s="503"/>
      <c r="H16" s="503"/>
      <c r="I16" s="503"/>
      <c r="J16" s="678"/>
      <c r="K16" s="503"/>
      <c r="L16" s="503"/>
      <c r="M16" s="503"/>
      <c r="N16" s="503"/>
      <c r="O16" s="782"/>
      <c r="P16" s="679"/>
      <c r="Q16" s="503"/>
      <c r="R16" s="681"/>
      <c r="S16" s="783"/>
    </row>
    <row r="17" spans="1:19" ht="20.100000000000001" customHeight="1" x14ac:dyDescent="0.2">
      <c r="A17" s="775"/>
      <c r="B17" s="660" t="s">
        <v>294</v>
      </c>
      <c r="C17" s="519">
        <f>Q17</f>
        <v>0</v>
      </c>
      <c r="D17" s="662" t="s">
        <v>173</v>
      </c>
      <c r="E17" s="646">
        <f>'[2]飼料給与量の積算（現状）'!C14</f>
        <v>0</v>
      </c>
      <c r="F17" s="777" t="s">
        <v>356</v>
      </c>
      <c r="G17" s="777"/>
      <c r="H17" s="778" t="s">
        <v>350</v>
      </c>
      <c r="I17" s="687">
        <f>[2]農業経営の現状!I3</f>
        <v>0</v>
      </c>
      <c r="J17" s="689" t="s">
        <v>346</v>
      </c>
      <c r="K17" s="687"/>
      <c r="L17" s="687"/>
      <c r="M17" s="778" t="s">
        <v>361</v>
      </c>
      <c r="N17" s="779"/>
      <c r="O17" s="780" t="s">
        <v>173</v>
      </c>
      <c r="P17" s="781" t="s">
        <v>362</v>
      </c>
      <c r="Q17" s="599">
        <f>E17*I17*N17</f>
        <v>0</v>
      </c>
      <c r="R17" s="687" t="s">
        <v>173</v>
      </c>
      <c r="S17" s="683"/>
    </row>
    <row r="18" spans="1:19" ht="20.100000000000001" customHeight="1" x14ac:dyDescent="0.2">
      <c r="A18" s="775"/>
      <c r="B18" s="674"/>
      <c r="C18" s="524"/>
      <c r="D18" s="676"/>
      <c r="E18" s="677"/>
      <c r="F18" s="678"/>
      <c r="G18" s="503"/>
      <c r="H18" s="679"/>
      <c r="I18" s="680"/>
      <c r="J18" s="678"/>
      <c r="K18" s="503"/>
      <c r="L18" s="503"/>
      <c r="M18" s="503"/>
      <c r="N18" s="503"/>
      <c r="O18" s="782"/>
      <c r="P18" s="679"/>
      <c r="Q18" s="503"/>
      <c r="R18" s="681"/>
      <c r="S18" s="682"/>
    </row>
    <row r="19" spans="1:19" ht="20.100000000000001" customHeight="1" x14ac:dyDescent="0.2">
      <c r="A19" s="775"/>
      <c r="B19" s="660" t="s">
        <v>298</v>
      </c>
      <c r="C19" s="519">
        <f>Q19</f>
        <v>0</v>
      </c>
      <c r="D19" s="662" t="s">
        <v>173</v>
      </c>
      <c r="E19" s="646">
        <f>'[2]飼料給与量の積算（現状）'!C16</f>
        <v>0</v>
      </c>
      <c r="F19" s="777" t="s">
        <v>356</v>
      </c>
      <c r="G19" s="777"/>
      <c r="H19" s="778" t="s">
        <v>352</v>
      </c>
      <c r="I19" s="687">
        <f>[2]農業経営の現状!I3</f>
        <v>0</v>
      </c>
      <c r="J19" s="689" t="s">
        <v>346</v>
      </c>
      <c r="K19" s="687"/>
      <c r="L19" s="687"/>
      <c r="M19" s="778" t="s">
        <v>352</v>
      </c>
      <c r="N19" s="779"/>
      <c r="O19" s="780" t="s">
        <v>173</v>
      </c>
      <c r="P19" s="781" t="s">
        <v>348</v>
      </c>
      <c r="Q19" s="599">
        <f>E19*I19*N19</f>
        <v>0</v>
      </c>
      <c r="R19" s="687" t="s">
        <v>173</v>
      </c>
      <c r="S19" s="683"/>
    </row>
    <row r="20" spans="1:19" ht="20.100000000000001" customHeight="1" x14ac:dyDescent="0.2">
      <c r="A20" s="775"/>
      <c r="B20" s="674"/>
      <c r="C20" s="524"/>
      <c r="D20" s="676"/>
      <c r="E20" s="677"/>
      <c r="F20" s="678"/>
      <c r="G20" s="503"/>
      <c r="H20" s="679"/>
      <c r="I20" s="680"/>
      <c r="J20" s="678"/>
      <c r="K20" s="503"/>
      <c r="L20" s="503"/>
      <c r="M20" s="503"/>
      <c r="N20" s="503"/>
      <c r="O20" s="782"/>
      <c r="P20" s="679"/>
      <c r="Q20" s="503"/>
      <c r="R20" s="681"/>
      <c r="S20" s="682"/>
    </row>
    <row r="21" spans="1:19" ht="20.100000000000001" customHeight="1" x14ac:dyDescent="0.2">
      <c r="A21" s="775"/>
      <c r="B21" s="684" t="s">
        <v>363</v>
      </c>
      <c r="C21" s="776">
        <f>Q21</f>
        <v>0</v>
      </c>
      <c r="D21" s="685" t="s">
        <v>173</v>
      </c>
      <c r="E21" s="646">
        <f>'[2]飼料給与量の積算（現状）'!C18</f>
        <v>0</v>
      </c>
      <c r="F21" s="777" t="s">
        <v>356</v>
      </c>
      <c r="G21" s="777"/>
      <c r="H21" s="778" t="s">
        <v>281</v>
      </c>
      <c r="I21" s="687">
        <f>[2]農業経営の現状!I1</f>
        <v>0</v>
      </c>
      <c r="J21" s="689" t="s">
        <v>346</v>
      </c>
      <c r="K21" s="687"/>
      <c r="L21" s="687"/>
      <c r="M21" s="778" t="s">
        <v>352</v>
      </c>
      <c r="N21" s="779"/>
      <c r="O21" s="780" t="s">
        <v>173</v>
      </c>
      <c r="P21" s="781" t="s">
        <v>212</v>
      </c>
      <c r="Q21" s="599">
        <f>E21*I21*N21</f>
        <v>0</v>
      </c>
      <c r="R21" s="687" t="s">
        <v>173</v>
      </c>
      <c r="S21" s="683"/>
    </row>
    <row r="22" spans="1:19" ht="20.100000000000001" customHeight="1" x14ac:dyDescent="0.2">
      <c r="A22" s="775"/>
      <c r="B22" s="660"/>
      <c r="C22" s="519"/>
      <c r="D22" s="662"/>
      <c r="E22" s="524"/>
      <c r="F22" s="509"/>
      <c r="G22" s="509"/>
      <c r="H22" s="509"/>
      <c r="I22" s="509"/>
      <c r="J22" s="647"/>
      <c r="K22" s="509"/>
      <c r="L22" s="509"/>
      <c r="M22" s="509"/>
      <c r="N22" s="509"/>
      <c r="O22" s="748"/>
      <c r="P22" s="663"/>
      <c r="Q22" s="509"/>
      <c r="R22" s="646"/>
      <c r="S22" s="783"/>
    </row>
    <row r="23" spans="1:19" ht="20.100000000000001" customHeight="1" x14ac:dyDescent="0.2">
      <c r="A23" s="775"/>
      <c r="B23" s="684" t="s">
        <v>304</v>
      </c>
      <c r="C23" s="776">
        <f>Q23</f>
        <v>0</v>
      </c>
      <c r="D23" s="685" t="s">
        <v>173</v>
      </c>
      <c r="E23" s="646">
        <f>'[2]飼料給与量の積算（現状）'!C20</f>
        <v>0</v>
      </c>
      <c r="F23" s="777" t="s">
        <v>356</v>
      </c>
      <c r="G23" s="777"/>
      <c r="H23" s="778" t="s">
        <v>352</v>
      </c>
      <c r="I23" s="687">
        <f>[2]農業経営の現状!I3</f>
        <v>0</v>
      </c>
      <c r="J23" s="689" t="s">
        <v>346</v>
      </c>
      <c r="K23" s="687"/>
      <c r="L23" s="687"/>
      <c r="M23" s="778" t="s">
        <v>281</v>
      </c>
      <c r="N23" s="779"/>
      <c r="O23" s="780" t="s">
        <v>173</v>
      </c>
      <c r="P23" s="781" t="s">
        <v>348</v>
      </c>
      <c r="Q23" s="599">
        <f>E23*I23*N23</f>
        <v>0</v>
      </c>
      <c r="R23" s="687" t="s">
        <v>173</v>
      </c>
      <c r="S23" s="683"/>
    </row>
    <row r="24" spans="1:19" ht="20.100000000000001" customHeight="1" x14ac:dyDescent="0.2">
      <c r="A24" s="775"/>
      <c r="B24" s="660"/>
      <c r="C24" s="519"/>
      <c r="D24" s="662"/>
      <c r="E24" s="646"/>
      <c r="F24" s="509"/>
      <c r="G24" s="509"/>
      <c r="H24" s="509"/>
      <c r="I24" s="509"/>
      <c r="J24" s="647"/>
      <c r="K24" s="509"/>
      <c r="L24" s="509"/>
      <c r="M24" s="509"/>
      <c r="N24" s="509"/>
      <c r="O24" s="748"/>
      <c r="P24" s="663"/>
      <c r="Q24" s="509"/>
      <c r="R24" s="646"/>
      <c r="S24" s="683"/>
    </row>
    <row r="25" spans="1:19" ht="20.100000000000001" customHeight="1" x14ac:dyDescent="0.2">
      <c r="A25" s="775"/>
      <c r="B25" s="684" t="s">
        <v>306</v>
      </c>
      <c r="C25" s="776">
        <f>Q25+Q26+Q27</f>
        <v>0</v>
      </c>
      <c r="D25" s="685" t="s">
        <v>173</v>
      </c>
      <c r="E25" s="686">
        <f>'[2]飼料給与量の積算（現状）'!C22</f>
        <v>0</v>
      </c>
      <c r="F25" s="777" t="s">
        <v>356</v>
      </c>
      <c r="G25" s="777"/>
      <c r="H25" s="778" t="s">
        <v>352</v>
      </c>
      <c r="I25" s="687">
        <f>[2]農業経営の現状!I3</f>
        <v>0</v>
      </c>
      <c r="J25" s="689" t="s">
        <v>346</v>
      </c>
      <c r="K25" s="687"/>
      <c r="L25" s="687"/>
      <c r="M25" s="778" t="s">
        <v>281</v>
      </c>
      <c r="N25" s="779"/>
      <c r="O25" s="780" t="s">
        <v>173</v>
      </c>
      <c r="P25" s="781" t="s">
        <v>348</v>
      </c>
      <c r="Q25" s="599">
        <f>E25*I25*N25</f>
        <v>0</v>
      </c>
      <c r="R25" s="687" t="s">
        <v>173</v>
      </c>
      <c r="S25" s="690"/>
    </row>
    <row r="26" spans="1:19" ht="20.100000000000001" customHeight="1" x14ac:dyDescent="0.2">
      <c r="A26" s="775"/>
      <c r="B26" s="660"/>
      <c r="C26" s="519"/>
      <c r="D26" s="662"/>
      <c r="E26" s="646">
        <f>'[2]飼料給与量の積算（現状）'!C38</f>
        <v>0</v>
      </c>
      <c r="F26" s="774" t="s">
        <v>357</v>
      </c>
      <c r="G26" s="774"/>
      <c r="H26" s="663" t="s">
        <v>352</v>
      </c>
      <c r="I26" s="509">
        <f>[2]農業経営の現状!L6</f>
        <v>0</v>
      </c>
      <c r="J26" s="647" t="s">
        <v>349</v>
      </c>
      <c r="K26" s="509"/>
      <c r="M26" s="663" t="s">
        <v>364</v>
      </c>
      <c r="N26" s="771"/>
      <c r="O26" s="763" t="s">
        <v>173</v>
      </c>
      <c r="P26" s="772" t="s">
        <v>348</v>
      </c>
      <c r="Q26" s="518">
        <f>E26*I26*N26</f>
        <v>0</v>
      </c>
      <c r="R26" s="509" t="s">
        <v>173</v>
      </c>
      <c r="S26" s="683"/>
    </row>
    <row r="27" spans="1:19" ht="20.100000000000001" customHeight="1" x14ac:dyDescent="0.2">
      <c r="A27" s="775"/>
      <c r="B27" s="660"/>
      <c r="C27" s="519"/>
      <c r="D27" s="662"/>
      <c r="E27" s="646">
        <f>'[2]飼料給与量の積算（現状）'!C51</f>
        <v>0</v>
      </c>
      <c r="F27" s="774" t="s">
        <v>358</v>
      </c>
      <c r="G27" s="774"/>
      <c r="H27" s="663" t="s">
        <v>281</v>
      </c>
      <c r="I27" s="509">
        <f>[2]農業経営の現状!G20</f>
        <v>0</v>
      </c>
      <c r="J27" s="647" t="s">
        <v>353</v>
      </c>
      <c r="K27" s="509"/>
      <c r="M27" s="663" t="s">
        <v>281</v>
      </c>
      <c r="N27" s="771"/>
      <c r="O27" s="763" t="s">
        <v>173</v>
      </c>
      <c r="P27" s="772" t="s">
        <v>348</v>
      </c>
      <c r="Q27" s="518">
        <f>E27*I27*N27</f>
        <v>0</v>
      </c>
      <c r="R27" s="509" t="s">
        <v>173</v>
      </c>
      <c r="S27" s="683"/>
    </row>
    <row r="28" spans="1:19" ht="20.100000000000001" customHeight="1" thickBot="1" x14ac:dyDescent="0.25">
      <c r="A28" s="784"/>
      <c r="B28" s="785" t="s">
        <v>365</v>
      </c>
      <c r="C28" s="766">
        <f>C12+C15+C17+C19+C21+C23+C25</f>
        <v>0</v>
      </c>
      <c r="D28" s="740" t="s">
        <v>173</v>
      </c>
      <c r="E28" s="786"/>
      <c r="F28" s="744"/>
      <c r="G28" s="741"/>
      <c r="H28" s="742"/>
      <c r="I28" s="767"/>
      <c r="J28" s="744"/>
      <c r="K28" s="741"/>
      <c r="L28" s="741"/>
      <c r="M28" s="741"/>
      <c r="N28" s="741"/>
      <c r="O28" s="768"/>
      <c r="P28" s="742"/>
      <c r="Q28" s="741"/>
      <c r="R28" s="745"/>
      <c r="S28" s="746"/>
    </row>
    <row r="29" spans="1:19" ht="20.100000000000001" customHeight="1" x14ac:dyDescent="0.2">
      <c r="A29" s="769" t="s">
        <v>308</v>
      </c>
      <c r="B29" s="660" t="s">
        <v>309</v>
      </c>
      <c r="C29" s="519">
        <f>Q29+Q30+Q31</f>
        <v>0</v>
      </c>
      <c r="D29" s="662" t="s">
        <v>173</v>
      </c>
      <c r="E29" s="787">
        <f>'[2]飼料給与量の積算（現状）'!C24</f>
        <v>18</v>
      </c>
      <c r="F29" s="770" t="s">
        <v>356</v>
      </c>
      <c r="G29" s="770"/>
      <c r="H29" s="663" t="s">
        <v>281</v>
      </c>
      <c r="I29" s="509">
        <f>[2]農業経営の現状!I3</f>
        <v>0</v>
      </c>
      <c r="J29" s="647" t="s">
        <v>346</v>
      </c>
      <c r="K29" s="509"/>
      <c r="M29" s="663" t="s">
        <v>281</v>
      </c>
      <c r="N29" s="771"/>
      <c r="O29" s="763" t="s">
        <v>173</v>
      </c>
      <c r="P29" s="772" t="s">
        <v>212</v>
      </c>
      <c r="Q29" s="518">
        <f>E29*I29*N29</f>
        <v>0</v>
      </c>
      <c r="R29" s="509" t="s">
        <v>173</v>
      </c>
      <c r="S29" s="664"/>
    </row>
    <row r="30" spans="1:19" ht="20.100000000000001" customHeight="1" x14ac:dyDescent="0.2">
      <c r="A30" s="773"/>
      <c r="B30" s="660"/>
      <c r="C30" s="519"/>
      <c r="D30" s="662"/>
      <c r="E30" s="787">
        <f>'[2]飼料給与量の積算（現状）'!C40</f>
        <v>4</v>
      </c>
      <c r="F30" s="774" t="s">
        <v>357</v>
      </c>
      <c r="G30" s="774"/>
      <c r="H30" s="663" t="s">
        <v>352</v>
      </c>
      <c r="I30" s="509">
        <f>[2]農業経営の現状!L6</f>
        <v>0</v>
      </c>
      <c r="J30" s="647" t="s">
        <v>349</v>
      </c>
      <c r="K30" s="509"/>
      <c r="M30" s="663" t="s">
        <v>281</v>
      </c>
      <c r="N30" s="771"/>
      <c r="O30" s="763" t="s">
        <v>173</v>
      </c>
      <c r="P30" s="772" t="s">
        <v>212</v>
      </c>
      <c r="Q30" s="518">
        <f>E30*I30*N30</f>
        <v>0</v>
      </c>
      <c r="R30" s="509" t="s">
        <v>173</v>
      </c>
      <c r="S30" s="664"/>
    </row>
    <row r="31" spans="1:19" ht="20.100000000000001" customHeight="1" x14ac:dyDescent="0.2">
      <c r="A31" s="775"/>
      <c r="B31" s="660"/>
      <c r="C31" s="519"/>
      <c r="D31" s="662"/>
      <c r="E31" s="787">
        <f>'[2]飼料給与量の積算（現状）'!C53</f>
        <v>4</v>
      </c>
      <c r="F31" s="774" t="s">
        <v>358</v>
      </c>
      <c r="G31" s="774"/>
      <c r="H31" s="663" t="s">
        <v>281</v>
      </c>
      <c r="I31" s="509">
        <f>[2]農業経営の現状!G20</f>
        <v>0</v>
      </c>
      <c r="J31" s="647" t="s">
        <v>353</v>
      </c>
      <c r="K31" s="509"/>
      <c r="M31" s="663" t="s">
        <v>281</v>
      </c>
      <c r="N31" s="771"/>
      <c r="O31" s="763" t="s">
        <v>173</v>
      </c>
      <c r="P31" s="772" t="s">
        <v>348</v>
      </c>
      <c r="Q31" s="518">
        <f>E31*I31*N31</f>
        <v>0</v>
      </c>
      <c r="R31" s="509" t="s">
        <v>173</v>
      </c>
      <c r="S31" s="664"/>
    </row>
    <row r="32" spans="1:19" ht="20.100000000000001" customHeight="1" thickBot="1" x14ac:dyDescent="0.25">
      <c r="A32" s="784"/>
      <c r="B32" s="788" t="s">
        <v>366</v>
      </c>
      <c r="C32" s="789">
        <f>C29</f>
        <v>0</v>
      </c>
      <c r="D32" s="740" t="s">
        <v>173</v>
      </c>
      <c r="E32" s="745"/>
      <c r="F32" s="741"/>
      <c r="G32" s="741"/>
      <c r="H32" s="741"/>
      <c r="I32" s="741"/>
      <c r="J32" s="744"/>
      <c r="K32" s="741"/>
      <c r="L32" s="741"/>
      <c r="M32" s="741"/>
      <c r="N32" s="741"/>
      <c r="O32" s="768"/>
      <c r="P32" s="742"/>
      <c r="Q32" s="741"/>
      <c r="R32" s="745"/>
      <c r="S32" s="746"/>
    </row>
    <row r="33" spans="1:19" ht="20.100000000000001" customHeight="1" thickBot="1" x14ac:dyDescent="0.25"/>
    <row r="34" spans="1:19" ht="20.100000000000001" customHeight="1" thickBot="1" x14ac:dyDescent="0.25">
      <c r="A34" s="790" t="s">
        <v>367</v>
      </c>
      <c r="B34" s="791"/>
      <c r="C34" s="792" t="e">
        <f>C11+C28+C32</f>
        <v>#DIV/0!</v>
      </c>
      <c r="D34" s="572" t="s">
        <v>173</v>
      </c>
      <c r="E34" s="793"/>
      <c r="F34" s="572"/>
      <c r="G34" s="572"/>
      <c r="H34" s="572"/>
      <c r="I34" s="572"/>
      <c r="J34" s="572"/>
      <c r="K34" s="572"/>
      <c r="L34" s="572"/>
      <c r="M34" s="572"/>
      <c r="N34" s="572"/>
      <c r="O34" s="572"/>
      <c r="P34" s="794"/>
      <c r="Q34" s="572"/>
      <c r="R34" s="572"/>
      <c r="S34" s="795"/>
    </row>
    <row r="35" spans="1:19" ht="20.100000000000001" customHeight="1" x14ac:dyDescent="0.2"/>
    <row r="36" spans="1:19" ht="20.100000000000001" customHeight="1" x14ac:dyDescent="0.2"/>
    <row r="37" spans="1:19" ht="20.100000000000001" customHeight="1" x14ac:dyDescent="0.2"/>
    <row r="38" spans="1:19" ht="20.100000000000001" customHeight="1" x14ac:dyDescent="0.2"/>
    <row r="39" spans="1:19" ht="20.100000000000001" customHeight="1" x14ac:dyDescent="0.2"/>
    <row r="40" spans="1:19" ht="20.100000000000001" customHeight="1" x14ac:dyDescent="0.2"/>
    <row r="41" spans="1:19" ht="20.100000000000001" customHeight="1" x14ac:dyDescent="0.2"/>
    <row r="42" spans="1:19" ht="20.100000000000001" customHeight="1" x14ac:dyDescent="0.2"/>
  </sheetData>
  <mergeCells count="25">
    <mergeCell ref="A34:B34"/>
    <mergeCell ref="F26:G26"/>
    <mergeCell ref="F27:G27"/>
    <mergeCell ref="A29:A32"/>
    <mergeCell ref="F29:G29"/>
    <mergeCell ref="F30:G30"/>
    <mergeCell ref="F31:G31"/>
    <mergeCell ref="A12:A28"/>
    <mergeCell ref="F12:G12"/>
    <mergeCell ref="F13:G13"/>
    <mergeCell ref="F14:G14"/>
    <mergeCell ref="F15:G15"/>
    <mergeCell ref="F17:G17"/>
    <mergeCell ref="F19:G19"/>
    <mergeCell ref="F21:G21"/>
    <mergeCell ref="F23:G23"/>
    <mergeCell ref="F25:G25"/>
    <mergeCell ref="A2:S2"/>
    <mergeCell ref="A5:A11"/>
    <mergeCell ref="F5:G5"/>
    <mergeCell ref="F6:G6"/>
    <mergeCell ref="F7:G7"/>
    <mergeCell ref="F8:G8"/>
    <mergeCell ref="F9:G9"/>
    <mergeCell ref="F10:G10"/>
  </mergeCells>
  <phoneticPr fontId="2"/>
  <pageMargins left="0.78700000000000003" right="0.21" top="0.98399999999999999" bottom="0.44" header="0.51200000000000001" footer="0.5120000000000000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view="pageBreakPreview" zoomScale="60" zoomScaleNormal="100" workbookViewId="0">
      <selection activeCell="A50" sqref="A50:B53"/>
    </sheetView>
  </sheetViews>
  <sheetFormatPr defaultRowHeight="13.5" x14ac:dyDescent="0.2"/>
  <cols>
    <col min="1" max="4" width="9.33203125" style="639"/>
    <col min="5" max="5" width="4.6640625" style="639" customWidth="1"/>
    <col min="6" max="6" width="8.6640625" style="639" customWidth="1"/>
    <col min="7" max="7" width="15.33203125" style="639" customWidth="1"/>
    <col min="8" max="8" width="7.6640625" style="639" customWidth="1"/>
    <col min="9" max="9" width="7.83203125" style="639" customWidth="1"/>
    <col min="10" max="10" width="8.33203125" style="639" customWidth="1"/>
    <col min="11" max="11" width="6.33203125" style="639" customWidth="1"/>
    <col min="12" max="12" width="7.33203125" style="639" customWidth="1"/>
    <col min="13" max="13" width="9.33203125" style="639" customWidth="1"/>
    <col min="14" max="260" width="9.33203125" style="639"/>
    <col min="261" max="261" width="4.6640625" style="639" customWidth="1"/>
    <col min="262" max="262" width="8.6640625" style="639" customWidth="1"/>
    <col min="263" max="263" width="15.33203125" style="639" customWidth="1"/>
    <col min="264" max="264" width="7.6640625" style="639" customWidth="1"/>
    <col min="265" max="265" width="7.83203125" style="639" customWidth="1"/>
    <col min="266" max="266" width="8.33203125" style="639" customWidth="1"/>
    <col min="267" max="267" width="6.33203125" style="639" customWidth="1"/>
    <col min="268" max="268" width="7.33203125" style="639" customWidth="1"/>
    <col min="269" max="269" width="9.33203125" style="639" customWidth="1"/>
    <col min="270" max="516" width="9.33203125" style="639"/>
    <col min="517" max="517" width="4.6640625" style="639" customWidth="1"/>
    <col min="518" max="518" width="8.6640625" style="639" customWidth="1"/>
    <col min="519" max="519" width="15.33203125" style="639" customWidth="1"/>
    <col min="520" max="520" width="7.6640625" style="639" customWidth="1"/>
    <col min="521" max="521" width="7.83203125" style="639" customWidth="1"/>
    <col min="522" max="522" width="8.33203125" style="639" customWidth="1"/>
    <col min="523" max="523" width="6.33203125" style="639" customWidth="1"/>
    <col min="524" max="524" width="7.33203125" style="639" customWidth="1"/>
    <col min="525" max="525" width="9.33203125" style="639" customWidth="1"/>
    <col min="526" max="772" width="9.33203125" style="639"/>
    <col min="773" max="773" width="4.6640625" style="639" customWidth="1"/>
    <col min="774" max="774" width="8.6640625" style="639" customWidth="1"/>
    <col min="775" max="775" width="15.33203125" style="639" customWidth="1"/>
    <col min="776" max="776" width="7.6640625" style="639" customWidth="1"/>
    <col min="777" max="777" width="7.83203125" style="639" customWidth="1"/>
    <col min="778" max="778" width="8.33203125" style="639" customWidth="1"/>
    <col min="779" max="779" width="6.33203125" style="639" customWidth="1"/>
    <col min="780" max="780" width="7.33203125" style="639" customWidth="1"/>
    <col min="781" max="781" width="9.33203125" style="639" customWidth="1"/>
    <col min="782" max="1028" width="9.33203125" style="639"/>
    <col min="1029" max="1029" width="4.6640625" style="639" customWidth="1"/>
    <col min="1030" max="1030" width="8.6640625" style="639" customWidth="1"/>
    <col min="1031" max="1031" width="15.33203125" style="639" customWidth="1"/>
    <col min="1032" max="1032" width="7.6640625" style="639" customWidth="1"/>
    <col min="1033" max="1033" width="7.83203125" style="639" customWidth="1"/>
    <col min="1034" max="1034" width="8.33203125" style="639" customWidth="1"/>
    <col min="1035" max="1035" width="6.33203125" style="639" customWidth="1"/>
    <col min="1036" max="1036" width="7.33203125" style="639" customWidth="1"/>
    <col min="1037" max="1037" width="9.33203125" style="639" customWidth="1"/>
    <col min="1038" max="1284" width="9.33203125" style="639"/>
    <col min="1285" max="1285" width="4.6640625" style="639" customWidth="1"/>
    <col min="1286" max="1286" width="8.6640625" style="639" customWidth="1"/>
    <col min="1287" max="1287" width="15.33203125" style="639" customWidth="1"/>
    <col min="1288" max="1288" width="7.6640625" style="639" customWidth="1"/>
    <col min="1289" max="1289" width="7.83203125" style="639" customWidth="1"/>
    <col min="1290" max="1290" width="8.33203125" style="639" customWidth="1"/>
    <col min="1291" max="1291" width="6.33203125" style="639" customWidth="1"/>
    <col min="1292" max="1292" width="7.33203125" style="639" customWidth="1"/>
    <col min="1293" max="1293" width="9.33203125" style="639" customWidth="1"/>
    <col min="1294" max="1540" width="9.33203125" style="639"/>
    <col min="1541" max="1541" width="4.6640625" style="639" customWidth="1"/>
    <col min="1542" max="1542" width="8.6640625" style="639" customWidth="1"/>
    <col min="1543" max="1543" width="15.33203125" style="639" customWidth="1"/>
    <col min="1544" max="1544" width="7.6640625" style="639" customWidth="1"/>
    <col min="1545" max="1545" width="7.83203125" style="639" customWidth="1"/>
    <col min="1546" max="1546" width="8.33203125" style="639" customWidth="1"/>
    <col min="1547" max="1547" width="6.33203125" style="639" customWidth="1"/>
    <col min="1548" max="1548" width="7.33203125" style="639" customWidth="1"/>
    <col min="1549" max="1549" width="9.33203125" style="639" customWidth="1"/>
    <col min="1550" max="1796" width="9.33203125" style="639"/>
    <col min="1797" max="1797" width="4.6640625" style="639" customWidth="1"/>
    <col min="1798" max="1798" width="8.6640625" style="639" customWidth="1"/>
    <col min="1799" max="1799" width="15.33203125" style="639" customWidth="1"/>
    <col min="1800" max="1800" width="7.6640625" style="639" customWidth="1"/>
    <col min="1801" max="1801" width="7.83203125" style="639" customWidth="1"/>
    <col min="1802" max="1802" width="8.33203125" style="639" customWidth="1"/>
    <col min="1803" max="1803" width="6.33203125" style="639" customWidth="1"/>
    <col min="1804" max="1804" width="7.33203125" style="639" customWidth="1"/>
    <col min="1805" max="1805" width="9.33203125" style="639" customWidth="1"/>
    <col min="1806" max="2052" width="9.33203125" style="639"/>
    <col min="2053" max="2053" width="4.6640625" style="639" customWidth="1"/>
    <col min="2054" max="2054" width="8.6640625" style="639" customWidth="1"/>
    <col min="2055" max="2055" width="15.33203125" style="639" customWidth="1"/>
    <col min="2056" max="2056" width="7.6640625" style="639" customWidth="1"/>
    <col min="2057" max="2057" width="7.83203125" style="639" customWidth="1"/>
    <col min="2058" max="2058" width="8.33203125" style="639" customWidth="1"/>
    <col min="2059" max="2059" width="6.33203125" style="639" customWidth="1"/>
    <col min="2060" max="2060" width="7.33203125" style="639" customWidth="1"/>
    <col min="2061" max="2061" width="9.33203125" style="639" customWidth="1"/>
    <col min="2062" max="2308" width="9.33203125" style="639"/>
    <col min="2309" max="2309" width="4.6640625" style="639" customWidth="1"/>
    <col min="2310" max="2310" width="8.6640625" style="639" customWidth="1"/>
    <col min="2311" max="2311" width="15.33203125" style="639" customWidth="1"/>
    <col min="2312" max="2312" width="7.6640625" style="639" customWidth="1"/>
    <col min="2313" max="2313" width="7.83203125" style="639" customWidth="1"/>
    <col min="2314" max="2314" width="8.33203125" style="639" customWidth="1"/>
    <col min="2315" max="2315" width="6.33203125" style="639" customWidth="1"/>
    <col min="2316" max="2316" width="7.33203125" style="639" customWidth="1"/>
    <col min="2317" max="2317" width="9.33203125" style="639" customWidth="1"/>
    <col min="2318" max="2564" width="9.33203125" style="639"/>
    <col min="2565" max="2565" width="4.6640625" style="639" customWidth="1"/>
    <col min="2566" max="2566" width="8.6640625" style="639" customWidth="1"/>
    <col min="2567" max="2567" width="15.33203125" style="639" customWidth="1"/>
    <col min="2568" max="2568" width="7.6640625" style="639" customWidth="1"/>
    <col min="2569" max="2569" width="7.83203125" style="639" customWidth="1"/>
    <col min="2570" max="2570" width="8.33203125" style="639" customWidth="1"/>
    <col min="2571" max="2571" width="6.33203125" style="639" customWidth="1"/>
    <col min="2572" max="2572" width="7.33203125" style="639" customWidth="1"/>
    <col min="2573" max="2573" width="9.33203125" style="639" customWidth="1"/>
    <col min="2574" max="2820" width="9.33203125" style="639"/>
    <col min="2821" max="2821" width="4.6640625" style="639" customWidth="1"/>
    <col min="2822" max="2822" width="8.6640625" style="639" customWidth="1"/>
    <col min="2823" max="2823" width="15.33203125" style="639" customWidth="1"/>
    <col min="2824" max="2824" width="7.6640625" style="639" customWidth="1"/>
    <col min="2825" max="2825" width="7.83203125" style="639" customWidth="1"/>
    <col min="2826" max="2826" width="8.33203125" style="639" customWidth="1"/>
    <col min="2827" max="2827" width="6.33203125" style="639" customWidth="1"/>
    <col min="2828" max="2828" width="7.33203125" style="639" customWidth="1"/>
    <col min="2829" max="2829" width="9.33203125" style="639" customWidth="1"/>
    <col min="2830" max="3076" width="9.33203125" style="639"/>
    <col min="3077" max="3077" width="4.6640625" style="639" customWidth="1"/>
    <col min="3078" max="3078" width="8.6640625" style="639" customWidth="1"/>
    <col min="3079" max="3079" width="15.33203125" style="639" customWidth="1"/>
    <col min="3080" max="3080" width="7.6640625" style="639" customWidth="1"/>
    <col min="3081" max="3081" width="7.83203125" style="639" customWidth="1"/>
    <col min="3082" max="3082" width="8.33203125" style="639" customWidth="1"/>
    <col min="3083" max="3083" width="6.33203125" style="639" customWidth="1"/>
    <col min="3084" max="3084" width="7.33203125" style="639" customWidth="1"/>
    <col min="3085" max="3085" width="9.33203125" style="639" customWidth="1"/>
    <col min="3086" max="3332" width="9.33203125" style="639"/>
    <col min="3333" max="3333" width="4.6640625" style="639" customWidth="1"/>
    <col min="3334" max="3334" width="8.6640625" style="639" customWidth="1"/>
    <col min="3335" max="3335" width="15.33203125" style="639" customWidth="1"/>
    <col min="3336" max="3336" width="7.6640625" style="639" customWidth="1"/>
    <col min="3337" max="3337" width="7.83203125" style="639" customWidth="1"/>
    <col min="3338" max="3338" width="8.33203125" style="639" customWidth="1"/>
    <col min="3339" max="3339" width="6.33203125" style="639" customWidth="1"/>
    <col min="3340" max="3340" width="7.33203125" style="639" customWidth="1"/>
    <col min="3341" max="3341" width="9.33203125" style="639" customWidth="1"/>
    <col min="3342" max="3588" width="9.33203125" style="639"/>
    <col min="3589" max="3589" width="4.6640625" style="639" customWidth="1"/>
    <col min="3590" max="3590" width="8.6640625" style="639" customWidth="1"/>
    <col min="3591" max="3591" width="15.33203125" style="639" customWidth="1"/>
    <col min="3592" max="3592" width="7.6640625" style="639" customWidth="1"/>
    <col min="3593" max="3593" width="7.83203125" style="639" customWidth="1"/>
    <col min="3594" max="3594" width="8.33203125" style="639" customWidth="1"/>
    <col min="3595" max="3595" width="6.33203125" style="639" customWidth="1"/>
    <col min="3596" max="3596" width="7.33203125" style="639" customWidth="1"/>
    <col min="3597" max="3597" width="9.33203125" style="639" customWidth="1"/>
    <col min="3598" max="3844" width="9.33203125" style="639"/>
    <col min="3845" max="3845" width="4.6640625" style="639" customWidth="1"/>
    <col min="3846" max="3846" width="8.6640625" style="639" customWidth="1"/>
    <col min="3847" max="3847" width="15.33203125" style="639" customWidth="1"/>
    <col min="3848" max="3848" width="7.6640625" style="639" customWidth="1"/>
    <col min="3849" max="3849" width="7.83203125" style="639" customWidth="1"/>
    <col min="3850" max="3850" width="8.33203125" style="639" customWidth="1"/>
    <col min="3851" max="3851" width="6.33203125" style="639" customWidth="1"/>
    <col min="3852" max="3852" width="7.33203125" style="639" customWidth="1"/>
    <col min="3853" max="3853" width="9.33203125" style="639" customWidth="1"/>
    <col min="3854" max="4100" width="9.33203125" style="639"/>
    <col min="4101" max="4101" width="4.6640625" style="639" customWidth="1"/>
    <col min="4102" max="4102" width="8.6640625" style="639" customWidth="1"/>
    <col min="4103" max="4103" width="15.33203125" style="639" customWidth="1"/>
    <col min="4104" max="4104" width="7.6640625" style="639" customWidth="1"/>
    <col min="4105" max="4105" width="7.83203125" style="639" customWidth="1"/>
    <col min="4106" max="4106" width="8.33203125" style="639" customWidth="1"/>
    <col min="4107" max="4107" width="6.33203125" style="639" customWidth="1"/>
    <col min="4108" max="4108" width="7.33203125" style="639" customWidth="1"/>
    <col min="4109" max="4109" width="9.33203125" style="639" customWidth="1"/>
    <col min="4110" max="4356" width="9.33203125" style="639"/>
    <col min="4357" max="4357" width="4.6640625" style="639" customWidth="1"/>
    <col min="4358" max="4358" width="8.6640625" style="639" customWidth="1"/>
    <col min="4359" max="4359" width="15.33203125" style="639" customWidth="1"/>
    <col min="4360" max="4360" width="7.6640625" style="639" customWidth="1"/>
    <col min="4361" max="4361" width="7.83203125" style="639" customWidth="1"/>
    <col min="4362" max="4362" width="8.33203125" style="639" customWidth="1"/>
    <col min="4363" max="4363" width="6.33203125" style="639" customWidth="1"/>
    <col min="4364" max="4364" width="7.33203125" style="639" customWidth="1"/>
    <col min="4365" max="4365" width="9.33203125" style="639" customWidth="1"/>
    <col min="4366" max="4612" width="9.33203125" style="639"/>
    <col min="4613" max="4613" width="4.6640625" style="639" customWidth="1"/>
    <col min="4614" max="4614" width="8.6640625" style="639" customWidth="1"/>
    <col min="4615" max="4615" width="15.33203125" style="639" customWidth="1"/>
    <col min="4616" max="4616" width="7.6640625" style="639" customWidth="1"/>
    <col min="4617" max="4617" width="7.83203125" style="639" customWidth="1"/>
    <col min="4618" max="4618" width="8.33203125" style="639" customWidth="1"/>
    <col min="4619" max="4619" width="6.33203125" style="639" customWidth="1"/>
    <col min="4620" max="4620" width="7.33203125" style="639" customWidth="1"/>
    <col min="4621" max="4621" width="9.33203125" style="639" customWidth="1"/>
    <col min="4622" max="4868" width="9.33203125" style="639"/>
    <col min="4869" max="4869" width="4.6640625" style="639" customWidth="1"/>
    <col min="4870" max="4870" width="8.6640625" style="639" customWidth="1"/>
    <col min="4871" max="4871" width="15.33203125" style="639" customWidth="1"/>
    <col min="4872" max="4872" width="7.6640625" style="639" customWidth="1"/>
    <col min="4873" max="4873" width="7.83203125" style="639" customWidth="1"/>
    <col min="4874" max="4874" width="8.33203125" style="639" customWidth="1"/>
    <col min="4875" max="4875" width="6.33203125" style="639" customWidth="1"/>
    <col min="4876" max="4876" width="7.33203125" style="639" customWidth="1"/>
    <col min="4877" max="4877" width="9.33203125" style="639" customWidth="1"/>
    <col min="4878" max="5124" width="9.33203125" style="639"/>
    <col min="5125" max="5125" width="4.6640625" style="639" customWidth="1"/>
    <col min="5126" max="5126" width="8.6640625" style="639" customWidth="1"/>
    <col min="5127" max="5127" width="15.33203125" style="639" customWidth="1"/>
    <col min="5128" max="5128" width="7.6640625" style="639" customWidth="1"/>
    <col min="5129" max="5129" width="7.83203125" style="639" customWidth="1"/>
    <col min="5130" max="5130" width="8.33203125" style="639" customWidth="1"/>
    <col min="5131" max="5131" width="6.33203125" style="639" customWidth="1"/>
    <col min="5132" max="5132" width="7.33203125" style="639" customWidth="1"/>
    <col min="5133" max="5133" width="9.33203125" style="639" customWidth="1"/>
    <col min="5134" max="5380" width="9.33203125" style="639"/>
    <col min="5381" max="5381" width="4.6640625" style="639" customWidth="1"/>
    <col min="5382" max="5382" width="8.6640625" style="639" customWidth="1"/>
    <col min="5383" max="5383" width="15.33203125" style="639" customWidth="1"/>
    <col min="5384" max="5384" width="7.6640625" style="639" customWidth="1"/>
    <col min="5385" max="5385" width="7.83203125" style="639" customWidth="1"/>
    <col min="5386" max="5386" width="8.33203125" style="639" customWidth="1"/>
    <col min="5387" max="5387" width="6.33203125" style="639" customWidth="1"/>
    <col min="5388" max="5388" width="7.33203125" style="639" customWidth="1"/>
    <col min="5389" max="5389" width="9.33203125" style="639" customWidth="1"/>
    <col min="5390" max="5636" width="9.33203125" style="639"/>
    <col min="5637" max="5637" width="4.6640625" style="639" customWidth="1"/>
    <col min="5638" max="5638" width="8.6640625" style="639" customWidth="1"/>
    <col min="5639" max="5639" width="15.33203125" style="639" customWidth="1"/>
    <col min="5640" max="5640" width="7.6640625" style="639" customWidth="1"/>
    <col min="5641" max="5641" width="7.83203125" style="639" customWidth="1"/>
    <col min="5642" max="5642" width="8.33203125" style="639" customWidth="1"/>
    <col min="5643" max="5643" width="6.33203125" style="639" customWidth="1"/>
    <col min="5644" max="5644" width="7.33203125" style="639" customWidth="1"/>
    <col min="5645" max="5645" width="9.33203125" style="639" customWidth="1"/>
    <col min="5646" max="5892" width="9.33203125" style="639"/>
    <col min="5893" max="5893" width="4.6640625" style="639" customWidth="1"/>
    <col min="5894" max="5894" width="8.6640625" style="639" customWidth="1"/>
    <col min="5895" max="5895" width="15.33203125" style="639" customWidth="1"/>
    <col min="5896" max="5896" width="7.6640625" style="639" customWidth="1"/>
    <col min="5897" max="5897" width="7.83203125" style="639" customWidth="1"/>
    <col min="5898" max="5898" width="8.33203125" style="639" customWidth="1"/>
    <col min="5899" max="5899" width="6.33203125" style="639" customWidth="1"/>
    <col min="5900" max="5900" width="7.33203125" style="639" customWidth="1"/>
    <col min="5901" max="5901" width="9.33203125" style="639" customWidth="1"/>
    <col min="5902" max="6148" width="9.33203125" style="639"/>
    <col min="6149" max="6149" width="4.6640625" style="639" customWidth="1"/>
    <col min="6150" max="6150" width="8.6640625" style="639" customWidth="1"/>
    <col min="6151" max="6151" width="15.33203125" style="639" customWidth="1"/>
    <col min="6152" max="6152" width="7.6640625" style="639" customWidth="1"/>
    <col min="6153" max="6153" width="7.83203125" style="639" customWidth="1"/>
    <col min="6154" max="6154" width="8.33203125" style="639" customWidth="1"/>
    <col min="6155" max="6155" width="6.33203125" style="639" customWidth="1"/>
    <col min="6156" max="6156" width="7.33203125" style="639" customWidth="1"/>
    <col min="6157" max="6157" width="9.33203125" style="639" customWidth="1"/>
    <col min="6158" max="6404" width="9.33203125" style="639"/>
    <col min="6405" max="6405" width="4.6640625" style="639" customWidth="1"/>
    <col min="6406" max="6406" width="8.6640625" style="639" customWidth="1"/>
    <col min="6407" max="6407" width="15.33203125" style="639" customWidth="1"/>
    <col min="6408" max="6408" width="7.6640625" style="639" customWidth="1"/>
    <col min="6409" max="6409" width="7.83203125" style="639" customWidth="1"/>
    <col min="6410" max="6410" width="8.33203125" style="639" customWidth="1"/>
    <col min="6411" max="6411" width="6.33203125" style="639" customWidth="1"/>
    <col min="6412" max="6412" width="7.33203125" style="639" customWidth="1"/>
    <col min="6413" max="6413" width="9.33203125" style="639" customWidth="1"/>
    <col min="6414" max="6660" width="9.33203125" style="639"/>
    <col min="6661" max="6661" width="4.6640625" style="639" customWidth="1"/>
    <col min="6662" max="6662" width="8.6640625" style="639" customWidth="1"/>
    <col min="6663" max="6663" width="15.33203125" style="639" customWidth="1"/>
    <col min="6664" max="6664" width="7.6640625" style="639" customWidth="1"/>
    <col min="6665" max="6665" width="7.83203125" style="639" customWidth="1"/>
    <col min="6666" max="6666" width="8.33203125" style="639" customWidth="1"/>
    <col min="6667" max="6667" width="6.33203125" style="639" customWidth="1"/>
    <col min="6668" max="6668" width="7.33203125" style="639" customWidth="1"/>
    <col min="6669" max="6669" width="9.33203125" style="639" customWidth="1"/>
    <col min="6670" max="6916" width="9.33203125" style="639"/>
    <col min="6917" max="6917" width="4.6640625" style="639" customWidth="1"/>
    <col min="6918" max="6918" width="8.6640625" style="639" customWidth="1"/>
    <col min="6919" max="6919" width="15.33203125" style="639" customWidth="1"/>
    <col min="6920" max="6920" width="7.6640625" style="639" customWidth="1"/>
    <col min="6921" max="6921" width="7.83203125" style="639" customWidth="1"/>
    <col min="6922" max="6922" width="8.33203125" style="639" customWidth="1"/>
    <col min="6923" max="6923" width="6.33203125" style="639" customWidth="1"/>
    <col min="6924" max="6924" width="7.33203125" style="639" customWidth="1"/>
    <col min="6925" max="6925" width="9.33203125" style="639" customWidth="1"/>
    <col min="6926" max="7172" width="9.33203125" style="639"/>
    <col min="7173" max="7173" width="4.6640625" style="639" customWidth="1"/>
    <col min="7174" max="7174" width="8.6640625" style="639" customWidth="1"/>
    <col min="7175" max="7175" width="15.33203125" style="639" customWidth="1"/>
    <col min="7176" max="7176" width="7.6640625" style="639" customWidth="1"/>
    <col min="7177" max="7177" width="7.83203125" style="639" customWidth="1"/>
    <col min="7178" max="7178" width="8.33203125" style="639" customWidth="1"/>
    <col min="7179" max="7179" width="6.33203125" style="639" customWidth="1"/>
    <col min="7180" max="7180" width="7.33203125" style="639" customWidth="1"/>
    <col min="7181" max="7181" width="9.33203125" style="639" customWidth="1"/>
    <col min="7182" max="7428" width="9.33203125" style="639"/>
    <col min="7429" max="7429" width="4.6640625" style="639" customWidth="1"/>
    <col min="7430" max="7430" width="8.6640625" style="639" customWidth="1"/>
    <col min="7431" max="7431" width="15.33203125" style="639" customWidth="1"/>
    <col min="7432" max="7432" width="7.6640625" style="639" customWidth="1"/>
    <col min="7433" max="7433" width="7.83203125" style="639" customWidth="1"/>
    <col min="7434" max="7434" width="8.33203125" style="639" customWidth="1"/>
    <col min="7435" max="7435" width="6.33203125" style="639" customWidth="1"/>
    <col min="7436" max="7436" width="7.33203125" style="639" customWidth="1"/>
    <col min="7437" max="7437" width="9.33203125" style="639" customWidth="1"/>
    <col min="7438" max="7684" width="9.33203125" style="639"/>
    <col min="7685" max="7685" width="4.6640625" style="639" customWidth="1"/>
    <col min="7686" max="7686" width="8.6640625" style="639" customWidth="1"/>
    <col min="7687" max="7687" width="15.33203125" style="639" customWidth="1"/>
    <col min="7688" max="7688" width="7.6640625" style="639" customWidth="1"/>
    <col min="7689" max="7689" width="7.83203125" style="639" customWidth="1"/>
    <col min="7690" max="7690" width="8.33203125" style="639" customWidth="1"/>
    <col min="7691" max="7691" width="6.33203125" style="639" customWidth="1"/>
    <col min="7692" max="7692" width="7.33203125" style="639" customWidth="1"/>
    <col min="7693" max="7693" width="9.33203125" style="639" customWidth="1"/>
    <col min="7694" max="7940" width="9.33203125" style="639"/>
    <col min="7941" max="7941" width="4.6640625" style="639" customWidth="1"/>
    <col min="7942" max="7942" width="8.6640625" style="639" customWidth="1"/>
    <col min="7943" max="7943" width="15.33203125" style="639" customWidth="1"/>
    <col min="7944" max="7944" width="7.6640625" style="639" customWidth="1"/>
    <col min="7945" max="7945" width="7.83203125" style="639" customWidth="1"/>
    <col min="7946" max="7946" width="8.33203125" style="639" customWidth="1"/>
    <col min="7947" max="7947" width="6.33203125" style="639" customWidth="1"/>
    <col min="7948" max="7948" width="7.33203125" style="639" customWidth="1"/>
    <col min="7949" max="7949" width="9.33203125" style="639" customWidth="1"/>
    <col min="7950" max="8196" width="9.33203125" style="639"/>
    <col min="8197" max="8197" width="4.6640625" style="639" customWidth="1"/>
    <col min="8198" max="8198" width="8.6640625" style="639" customWidth="1"/>
    <col min="8199" max="8199" width="15.33203125" style="639" customWidth="1"/>
    <col min="8200" max="8200" width="7.6640625" style="639" customWidth="1"/>
    <col min="8201" max="8201" width="7.83203125" style="639" customWidth="1"/>
    <col min="8202" max="8202" width="8.33203125" style="639" customWidth="1"/>
    <col min="8203" max="8203" width="6.33203125" style="639" customWidth="1"/>
    <col min="8204" max="8204" width="7.33203125" style="639" customWidth="1"/>
    <col min="8205" max="8205" width="9.33203125" style="639" customWidth="1"/>
    <col min="8206" max="8452" width="9.33203125" style="639"/>
    <col min="8453" max="8453" width="4.6640625" style="639" customWidth="1"/>
    <col min="8454" max="8454" width="8.6640625" style="639" customWidth="1"/>
    <col min="8455" max="8455" width="15.33203125" style="639" customWidth="1"/>
    <col min="8456" max="8456" width="7.6640625" style="639" customWidth="1"/>
    <col min="8457" max="8457" width="7.83203125" style="639" customWidth="1"/>
    <col min="8458" max="8458" width="8.33203125" style="639" customWidth="1"/>
    <col min="8459" max="8459" width="6.33203125" style="639" customWidth="1"/>
    <col min="8460" max="8460" width="7.33203125" style="639" customWidth="1"/>
    <col min="8461" max="8461" width="9.33203125" style="639" customWidth="1"/>
    <col min="8462" max="8708" width="9.33203125" style="639"/>
    <col min="8709" max="8709" width="4.6640625" style="639" customWidth="1"/>
    <col min="8710" max="8710" width="8.6640625" style="639" customWidth="1"/>
    <col min="8711" max="8711" width="15.33203125" style="639" customWidth="1"/>
    <col min="8712" max="8712" width="7.6640625" style="639" customWidth="1"/>
    <col min="8713" max="8713" width="7.83203125" style="639" customWidth="1"/>
    <col min="8714" max="8714" width="8.33203125" style="639" customWidth="1"/>
    <col min="8715" max="8715" width="6.33203125" style="639" customWidth="1"/>
    <col min="8716" max="8716" width="7.33203125" style="639" customWidth="1"/>
    <col min="8717" max="8717" width="9.33203125" style="639" customWidth="1"/>
    <col min="8718" max="8964" width="9.33203125" style="639"/>
    <col min="8965" max="8965" width="4.6640625" style="639" customWidth="1"/>
    <col min="8966" max="8966" width="8.6640625" style="639" customWidth="1"/>
    <col min="8967" max="8967" width="15.33203125" style="639" customWidth="1"/>
    <col min="8968" max="8968" width="7.6640625" style="639" customWidth="1"/>
    <col min="8969" max="8969" width="7.83203125" style="639" customWidth="1"/>
    <col min="8970" max="8970" width="8.33203125" style="639" customWidth="1"/>
    <col min="8971" max="8971" width="6.33203125" style="639" customWidth="1"/>
    <col min="8972" max="8972" width="7.33203125" style="639" customWidth="1"/>
    <col min="8973" max="8973" width="9.33203125" style="639" customWidth="1"/>
    <col min="8974" max="9220" width="9.33203125" style="639"/>
    <col min="9221" max="9221" width="4.6640625" style="639" customWidth="1"/>
    <col min="9222" max="9222" width="8.6640625" style="639" customWidth="1"/>
    <col min="9223" max="9223" width="15.33203125" style="639" customWidth="1"/>
    <col min="9224" max="9224" width="7.6640625" style="639" customWidth="1"/>
    <col min="9225" max="9225" width="7.83203125" style="639" customWidth="1"/>
    <col min="9226" max="9226" width="8.33203125" style="639" customWidth="1"/>
    <col min="9227" max="9227" width="6.33203125" style="639" customWidth="1"/>
    <col min="9228" max="9228" width="7.33203125" style="639" customWidth="1"/>
    <col min="9229" max="9229" width="9.33203125" style="639" customWidth="1"/>
    <col min="9230" max="9476" width="9.33203125" style="639"/>
    <col min="9477" max="9477" width="4.6640625" style="639" customWidth="1"/>
    <col min="9478" max="9478" width="8.6640625" style="639" customWidth="1"/>
    <col min="9479" max="9479" width="15.33203125" style="639" customWidth="1"/>
    <col min="9480" max="9480" width="7.6640625" style="639" customWidth="1"/>
    <col min="9481" max="9481" width="7.83203125" style="639" customWidth="1"/>
    <col min="9482" max="9482" width="8.33203125" style="639" customWidth="1"/>
    <col min="9483" max="9483" width="6.33203125" style="639" customWidth="1"/>
    <col min="9484" max="9484" width="7.33203125" style="639" customWidth="1"/>
    <col min="9485" max="9485" width="9.33203125" style="639" customWidth="1"/>
    <col min="9486" max="9732" width="9.33203125" style="639"/>
    <col min="9733" max="9733" width="4.6640625" style="639" customWidth="1"/>
    <col min="9734" max="9734" width="8.6640625" style="639" customWidth="1"/>
    <col min="9735" max="9735" width="15.33203125" style="639" customWidth="1"/>
    <col min="9736" max="9736" width="7.6640625" style="639" customWidth="1"/>
    <col min="9737" max="9737" width="7.83203125" style="639" customWidth="1"/>
    <col min="9738" max="9738" width="8.33203125" style="639" customWidth="1"/>
    <col min="9739" max="9739" width="6.33203125" style="639" customWidth="1"/>
    <col min="9740" max="9740" width="7.33203125" style="639" customWidth="1"/>
    <col min="9741" max="9741" width="9.33203125" style="639" customWidth="1"/>
    <col min="9742" max="9988" width="9.33203125" style="639"/>
    <col min="9989" max="9989" width="4.6640625" style="639" customWidth="1"/>
    <col min="9990" max="9990" width="8.6640625" style="639" customWidth="1"/>
    <col min="9991" max="9991" width="15.33203125" style="639" customWidth="1"/>
    <col min="9992" max="9992" width="7.6640625" style="639" customWidth="1"/>
    <col min="9993" max="9993" width="7.83203125" style="639" customWidth="1"/>
    <col min="9994" max="9994" width="8.33203125" style="639" customWidth="1"/>
    <col min="9995" max="9995" width="6.33203125" style="639" customWidth="1"/>
    <col min="9996" max="9996" width="7.33203125" style="639" customWidth="1"/>
    <col min="9997" max="9997" width="9.33203125" style="639" customWidth="1"/>
    <col min="9998" max="10244" width="9.33203125" style="639"/>
    <col min="10245" max="10245" width="4.6640625" style="639" customWidth="1"/>
    <col min="10246" max="10246" width="8.6640625" style="639" customWidth="1"/>
    <col min="10247" max="10247" width="15.33203125" style="639" customWidth="1"/>
    <col min="10248" max="10248" width="7.6640625" style="639" customWidth="1"/>
    <col min="10249" max="10249" width="7.83203125" style="639" customWidth="1"/>
    <col min="10250" max="10250" width="8.33203125" style="639" customWidth="1"/>
    <col min="10251" max="10251" width="6.33203125" style="639" customWidth="1"/>
    <col min="10252" max="10252" width="7.33203125" style="639" customWidth="1"/>
    <col min="10253" max="10253" width="9.33203125" style="639" customWidth="1"/>
    <col min="10254" max="10500" width="9.33203125" style="639"/>
    <col min="10501" max="10501" width="4.6640625" style="639" customWidth="1"/>
    <col min="10502" max="10502" width="8.6640625" style="639" customWidth="1"/>
    <col min="10503" max="10503" width="15.33203125" style="639" customWidth="1"/>
    <col min="10504" max="10504" width="7.6640625" style="639" customWidth="1"/>
    <col min="10505" max="10505" width="7.83203125" style="639" customWidth="1"/>
    <col min="10506" max="10506" width="8.33203125" style="639" customWidth="1"/>
    <col min="10507" max="10507" width="6.33203125" style="639" customWidth="1"/>
    <col min="10508" max="10508" width="7.33203125" style="639" customWidth="1"/>
    <col min="10509" max="10509" width="9.33203125" style="639" customWidth="1"/>
    <col min="10510" max="10756" width="9.33203125" style="639"/>
    <col min="10757" max="10757" width="4.6640625" style="639" customWidth="1"/>
    <col min="10758" max="10758" width="8.6640625" style="639" customWidth="1"/>
    <col min="10759" max="10759" width="15.33203125" style="639" customWidth="1"/>
    <col min="10760" max="10760" width="7.6640625" style="639" customWidth="1"/>
    <col min="10761" max="10761" width="7.83203125" style="639" customWidth="1"/>
    <col min="10762" max="10762" width="8.33203125" style="639" customWidth="1"/>
    <col min="10763" max="10763" width="6.33203125" style="639" customWidth="1"/>
    <col min="10764" max="10764" width="7.33203125" style="639" customWidth="1"/>
    <col min="10765" max="10765" width="9.33203125" style="639" customWidth="1"/>
    <col min="10766" max="11012" width="9.33203125" style="639"/>
    <col min="11013" max="11013" width="4.6640625" style="639" customWidth="1"/>
    <col min="11014" max="11014" width="8.6640625" style="639" customWidth="1"/>
    <col min="11015" max="11015" width="15.33203125" style="639" customWidth="1"/>
    <col min="11016" max="11016" width="7.6640625" style="639" customWidth="1"/>
    <col min="11017" max="11017" width="7.83203125" style="639" customWidth="1"/>
    <col min="11018" max="11018" width="8.33203125" style="639" customWidth="1"/>
    <col min="11019" max="11019" width="6.33203125" style="639" customWidth="1"/>
    <col min="11020" max="11020" width="7.33203125" style="639" customWidth="1"/>
    <col min="11021" max="11021" width="9.33203125" style="639" customWidth="1"/>
    <col min="11022" max="11268" width="9.33203125" style="639"/>
    <col min="11269" max="11269" width="4.6640625" style="639" customWidth="1"/>
    <col min="11270" max="11270" width="8.6640625" style="639" customWidth="1"/>
    <col min="11271" max="11271" width="15.33203125" style="639" customWidth="1"/>
    <col min="11272" max="11272" width="7.6640625" style="639" customWidth="1"/>
    <col min="11273" max="11273" width="7.83203125" style="639" customWidth="1"/>
    <col min="11274" max="11274" width="8.33203125" style="639" customWidth="1"/>
    <col min="11275" max="11275" width="6.33203125" style="639" customWidth="1"/>
    <col min="11276" max="11276" width="7.33203125" style="639" customWidth="1"/>
    <col min="11277" max="11277" width="9.33203125" style="639" customWidth="1"/>
    <col min="11278" max="11524" width="9.33203125" style="639"/>
    <col min="11525" max="11525" width="4.6640625" style="639" customWidth="1"/>
    <col min="11526" max="11526" width="8.6640625" style="639" customWidth="1"/>
    <col min="11527" max="11527" width="15.33203125" style="639" customWidth="1"/>
    <col min="11528" max="11528" width="7.6640625" style="639" customWidth="1"/>
    <col min="11529" max="11529" width="7.83203125" style="639" customWidth="1"/>
    <col min="11530" max="11530" width="8.33203125" style="639" customWidth="1"/>
    <col min="11531" max="11531" width="6.33203125" style="639" customWidth="1"/>
    <col min="11532" max="11532" width="7.33203125" style="639" customWidth="1"/>
    <col min="11533" max="11533" width="9.33203125" style="639" customWidth="1"/>
    <col min="11534" max="11780" width="9.33203125" style="639"/>
    <col min="11781" max="11781" width="4.6640625" style="639" customWidth="1"/>
    <col min="11782" max="11782" width="8.6640625" style="639" customWidth="1"/>
    <col min="11783" max="11783" width="15.33203125" style="639" customWidth="1"/>
    <col min="11784" max="11784" width="7.6640625" style="639" customWidth="1"/>
    <col min="11785" max="11785" width="7.83203125" style="639" customWidth="1"/>
    <col min="11786" max="11786" width="8.33203125" style="639" customWidth="1"/>
    <col min="11787" max="11787" width="6.33203125" style="639" customWidth="1"/>
    <col min="11788" max="11788" width="7.33203125" style="639" customWidth="1"/>
    <col min="11789" max="11789" width="9.33203125" style="639" customWidth="1"/>
    <col min="11790" max="12036" width="9.33203125" style="639"/>
    <col min="12037" max="12037" width="4.6640625" style="639" customWidth="1"/>
    <col min="12038" max="12038" width="8.6640625" style="639" customWidth="1"/>
    <col min="12039" max="12039" width="15.33203125" style="639" customWidth="1"/>
    <col min="12040" max="12040" width="7.6640625" style="639" customWidth="1"/>
    <col min="12041" max="12041" width="7.83203125" style="639" customWidth="1"/>
    <col min="12042" max="12042" width="8.33203125" style="639" customWidth="1"/>
    <col min="12043" max="12043" width="6.33203125" style="639" customWidth="1"/>
    <col min="12044" max="12044" width="7.33203125" style="639" customWidth="1"/>
    <col min="12045" max="12045" width="9.33203125" style="639" customWidth="1"/>
    <col min="12046" max="12292" width="9.33203125" style="639"/>
    <col min="12293" max="12293" width="4.6640625" style="639" customWidth="1"/>
    <col min="12294" max="12294" width="8.6640625" style="639" customWidth="1"/>
    <col min="12295" max="12295" width="15.33203125" style="639" customWidth="1"/>
    <col min="12296" max="12296" width="7.6640625" style="639" customWidth="1"/>
    <col min="12297" max="12297" width="7.83203125" style="639" customWidth="1"/>
    <col min="12298" max="12298" width="8.33203125" style="639" customWidth="1"/>
    <col min="12299" max="12299" width="6.33203125" style="639" customWidth="1"/>
    <col min="12300" max="12300" width="7.33203125" style="639" customWidth="1"/>
    <col min="12301" max="12301" width="9.33203125" style="639" customWidth="1"/>
    <col min="12302" max="12548" width="9.33203125" style="639"/>
    <col min="12549" max="12549" width="4.6640625" style="639" customWidth="1"/>
    <col min="12550" max="12550" width="8.6640625" style="639" customWidth="1"/>
    <col min="12551" max="12551" width="15.33203125" style="639" customWidth="1"/>
    <col min="12552" max="12552" width="7.6640625" style="639" customWidth="1"/>
    <col min="12553" max="12553" width="7.83203125" style="639" customWidth="1"/>
    <col min="12554" max="12554" width="8.33203125" style="639" customWidth="1"/>
    <col min="12555" max="12555" width="6.33203125" style="639" customWidth="1"/>
    <col min="12556" max="12556" width="7.33203125" style="639" customWidth="1"/>
    <col min="12557" max="12557" width="9.33203125" style="639" customWidth="1"/>
    <col min="12558" max="12804" width="9.33203125" style="639"/>
    <col min="12805" max="12805" width="4.6640625" style="639" customWidth="1"/>
    <col min="12806" max="12806" width="8.6640625" style="639" customWidth="1"/>
    <col min="12807" max="12807" width="15.33203125" style="639" customWidth="1"/>
    <col min="12808" max="12808" width="7.6640625" style="639" customWidth="1"/>
    <col min="12809" max="12809" width="7.83203125" style="639" customWidth="1"/>
    <col min="12810" max="12810" width="8.33203125" style="639" customWidth="1"/>
    <col min="12811" max="12811" width="6.33203125" style="639" customWidth="1"/>
    <col min="12812" max="12812" width="7.33203125" style="639" customWidth="1"/>
    <col min="12813" max="12813" width="9.33203125" style="639" customWidth="1"/>
    <col min="12814" max="13060" width="9.33203125" style="639"/>
    <col min="13061" max="13061" width="4.6640625" style="639" customWidth="1"/>
    <col min="13062" max="13062" width="8.6640625" style="639" customWidth="1"/>
    <col min="13063" max="13063" width="15.33203125" style="639" customWidth="1"/>
    <col min="13064" max="13064" width="7.6640625" style="639" customWidth="1"/>
    <col min="13065" max="13065" width="7.83203125" style="639" customWidth="1"/>
    <col min="13066" max="13066" width="8.33203125" style="639" customWidth="1"/>
    <col min="13067" max="13067" width="6.33203125" style="639" customWidth="1"/>
    <col min="13068" max="13068" width="7.33203125" style="639" customWidth="1"/>
    <col min="13069" max="13069" width="9.33203125" style="639" customWidth="1"/>
    <col min="13070" max="13316" width="9.33203125" style="639"/>
    <col min="13317" max="13317" width="4.6640625" style="639" customWidth="1"/>
    <col min="13318" max="13318" width="8.6640625" style="639" customWidth="1"/>
    <col min="13319" max="13319" width="15.33203125" style="639" customWidth="1"/>
    <col min="13320" max="13320" width="7.6640625" style="639" customWidth="1"/>
    <col min="13321" max="13321" width="7.83203125" style="639" customWidth="1"/>
    <col min="13322" max="13322" width="8.33203125" style="639" customWidth="1"/>
    <col min="13323" max="13323" width="6.33203125" style="639" customWidth="1"/>
    <col min="13324" max="13324" width="7.33203125" style="639" customWidth="1"/>
    <col min="13325" max="13325" width="9.33203125" style="639" customWidth="1"/>
    <col min="13326" max="13572" width="9.33203125" style="639"/>
    <col min="13573" max="13573" width="4.6640625" style="639" customWidth="1"/>
    <col min="13574" max="13574" width="8.6640625" style="639" customWidth="1"/>
    <col min="13575" max="13575" width="15.33203125" style="639" customWidth="1"/>
    <col min="13576" max="13576" width="7.6640625" style="639" customWidth="1"/>
    <col min="13577" max="13577" width="7.83203125" style="639" customWidth="1"/>
    <col min="13578" max="13578" width="8.33203125" style="639" customWidth="1"/>
    <col min="13579" max="13579" width="6.33203125" style="639" customWidth="1"/>
    <col min="13580" max="13580" width="7.33203125" style="639" customWidth="1"/>
    <col min="13581" max="13581" width="9.33203125" style="639" customWidth="1"/>
    <col min="13582" max="13828" width="9.33203125" style="639"/>
    <col min="13829" max="13829" width="4.6640625" style="639" customWidth="1"/>
    <col min="13830" max="13830" width="8.6640625" style="639" customWidth="1"/>
    <col min="13831" max="13831" width="15.33203125" style="639" customWidth="1"/>
    <col min="13832" max="13832" width="7.6640625" style="639" customWidth="1"/>
    <col min="13833" max="13833" width="7.83203125" style="639" customWidth="1"/>
    <col min="13834" max="13834" width="8.33203125" style="639" customWidth="1"/>
    <col min="13835" max="13835" width="6.33203125" style="639" customWidth="1"/>
    <col min="13836" max="13836" width="7.33203125" style="639" customWidth="1"/>
    <col min="13837" max="13837" width="9.33203125" style="639" customWidth="1"/>
    <col min="13838" max="14084" width="9.33203125" style="639"/>
    <col min="14085" max="14085" width="4.6640625" style="639" customWidth="1"/>
    <col min="14086" max="14086" width="8.6640625" style="639" customWidth="1"/>
    <col min="14087" max="14087" width="15.33203125" style="639" customWidth="1"/>
    <col min="14088" max="14088" width="7.6640625" style="639" customWidth="1"/>
    <col min="14089" max="14089" width="7.83203125" style="639" customWidth="1"/>
    <col min="14090" max="14090" width="8.33203125" style="639" customWidth="1"/>
    <col min="14091" max="14091" width="6.33203125" style="639" customWidth="1"/>
    <col min="14092" max="14092" width="7.33203125" style="639" customWidth="1"/>
    <col min="14093" max="14093" width="9.33203125" style="639" customWidth="1"/>
    <col min="14094" max="14340" width="9.33203125" style="639"/>
    <col min="14341" max="14341" width="4.6640625" style="639" customWidth="1"/>
    <col min="14342" max="14342" width="8.6640625" style="639" customWidth="1"/>
    <col min="14343" max="14343" width="15.33203125" style="639" customWidth="1"/>
    <col min="14344" max="14344" width="7.6640625" style="639" customWidth="1"/>
    <col min="14345" max="14345" width="7.83203125" style="639" customWidth="1"/>
    <col min="14346" max="14346" width="8.33203125" style="639" customWidth="1"/>
    <col min="14347" max="14347" width="6.33203125" style="639" customWidth="1"/>
    <col min="14348" max="14348" width="7.33203125" style="639" customWidth="1"/>
    <col min="14349" max="14349" width="9.33203125" style="639" customWidth="1"/>
    <col min="14350" max="14596" width="9.33203125" style="639"/>
    <col min="14597" max="14597" width="4.6640625" style="639" customWidth="1"/>
    <col min="14598" max="14598" width="8.6640625" style="639" customWidth="1"/>
    <col min="14599" max="14599" width="15.33203125" style="639" customWidth="1"/>
    <col min="14600" max="14600" width="7.6640625" style="639" customWidth="1"/>
    <col min="14601" max="14601" width="7.83203125" style="639" customWidth="1"/>
    <col min="14602" max="14602" width="8.33203125" style="639" customWidth="1"/>
    <col min="14603" max="14603" width="6.33203125" style="639" customWidth="1"/>
    <col min="14604" max="14604" width="7.33203125" style="639" customWidth="1"/>
    <col min="14605" max="14605" width="9.33203125" style="639" customWidth="1"/>
    <col min="14606" max="14852" width="9.33203125" style="639"/>
    <col min="14853" max="14853" width="4.6640625" style="639" customWidth="1"/>
    <col min="14854" max="14854" width="8.6640625" style="639" customWidth="1"/>
    <col min="14855" max="14855" width="15.33203125" style="639" customWidth="1"/>
    <col min="14856" max="14856" width="7.6640625" style="639" customWidth="1"/>
    <col min="14857" max="14857" width="7.83203125" style="639" customWidth="1"/>
    <col min="14858" max="14858" width="8.33203125" style="639" customWidth="1"/>
    <col min="14859" max="14859" width="6.33203125" style="639" customWidth="1"/>
    <col min="14860" max="14860" width="7.33203125" style="639" customWidth="1"/>
    <col min="14861" max="14861" width="9.33203125" style="639" customWidth="1"/>
    <col min="14862" max="15108" width="9.33203125" style="639"/>
    <col min="15109" max="15109" width="4.6640625" style="639" customWidth="1"/>
    <col min="15110" max="15110" width="8.6640625" style="639" customWidth="1"/>
    <col min="15111" max="15111" width="15.33203125" style="639" customWidth="1"/>
    <col min="15112" max="15112" width="7.6640625" style="639" customWidth="1"/>
    <col min="15113" max="15113" width="7.83203125" style="639" customWidth="1"/>
    <col min="15114" max="15114" width="8.33203125" style="639" customWidth="1"/>
    <col min="15115" max="15115" width="6.33203125" style="639" customWidth="1"/>
    <col min="15116" max="15116" width="7.33203125" style="639" customWidth="1"/>
    <col min="15117" max="15117" width="9.33203125" style="639" customWidth="1"/>
    <col min="15118" max="15364" width="9.33203125" style="639"/>
    <col min="15365" max="15365" width="4.6640625" style="639" customWidth="1"/>
    <col min="15366" max="15366" width="8.6640625" style="639" customWidth="1"/>
    <col min="15367" max="15367" width="15.33203125" style="639" customWidth="1"/>
    <col min="15368" max="15368" width="7.6640625" style="639" customWidth="1"/>
    <col min="15369" max="15369" width="7.83203125" style="639" customWidth="1"/>
    <col min="15370" max="15370" width="8.33203125" style="639" customWidth="1"/>
    <col min="15371" max="15371" width="6.33203125" style="639" customWidth="1"/>
    <col min="15372" max="15372" width="7.33203125" style="639" customWidth="1"/>
    <col min="15373" max="15373" width="9.33203125" style="639" customWidth="1"/>
    <col min="15374" max="15620" width="9.33203125" style="639"/>
    <col min="15621" max="15621" width="4.6640625" style="639" customWidth="1"/>
    <col min="15622" max="15622" width="8.6640625" style="639" customWidth="1"/>
    <col min="15623" max="15623" width="15.33203125" style="639" customWidth="1"/>
    <col min="15624" max="15624" width="7.6640625" style="639" customWidth="1"/>
    <col min="15625" max="15625" width="7.83203125" style="639" customWidth="1"/>
    <col min="15626" max="15626" width="8.33203125" style="639" customWidth="1"/>
    <col min="15627" max="15627" width="6.33203125" style="639" customWidth="1"/>
    <col min="15628" max="15628" width="7.33203125" style="639" customWidth="1"/>
    <col min="15629" max="15629" width="9.33203125" style="639" customWidth="1"/>
    <col min="15630" max="15876" width="9.33203125" style="639"/>
    <col min="15877" max="15877" width="4.6640625" style="639" customWidth="1"/>
    <col min="15878" max="15878" width="8.6640625" style="639" customWidth="1"/>
    <col min="15879" max="15879" width="15.33203125" style="639" customWidth="1"/>
    <col min="15880" max="15880" width="7.6640625" style="639" customWidth="1"/>
    <col min="15881" max="15881" width="7.83203125" style="639" customWidth="1"/>
    <col min="15882" max="15882" width="8.33203125" style="639" customWidth="1"/>
    <col min="15883" max="15883" width="6.33203125" style="639" customWidth="1"/>
    <col min="15884" max="15884" width="7.33203125" style="639" customWidth="1"/>
    <col min="15885" max="15885" width="9.33203125" style="639" customWidth="1"/>
    <col min="15886" max="16132" width="9.33203125" style="639"/>
    <col min="16133" max="16133" width="4.6640625" style="639" customWidth="1"/>
    <col min="16134" max="16134" width="8.6640625" style="639" customWidth="1"/>
    <col min="16135" max="16135" width="15.33203125" style="639" customWidth="1"/>
    <col min="16136" max="16136" width="7.6640625" style="639" customWidth="1"/>
    <col min="16137" max="16137" width="7.83203125" style="639" customWidth="1"/>
    <col min="16138" max="16138" width="8.33203125" style="639" customWidth="1"/>
    <col min="16139" max="16139" width="6.33203125" style="639" customWidth="1"/>
    <col min="16140" max="16140" width="7.33203125" style="639" customWidth="1"/>
    <col min="16141" max="16141" width="9.33203125" style="639" customWidth="1"/>
    <col min="16142" max="16384" width="9.33203125" style="639"/>
  </cols>
  <sheetData>
    <row r="1" spans="1:16" ht="105" customHeight="1" x14ac:dyDescent="0.2"/>
    <row r="2" spans="1:16" ht="24" x14ac:dyDescent="0.2">
      <c r="B2" s="796" t="s">
        <v>368</v>
      </c>
      <c r="C2" s="796"/>
      <c r="D2" s="796"/>
      <c r="E2" s="796"/>
      <c r="F2" s="796"/>
      <c r="G2" s="796"/>
      <c r="H2" s="796"/>
      <c r="I2" s="796"/>
      <c r="J2" s="796"/>
      <c r="K2" s="796"/>
      <c r="L2" s="796"/>
      <c r="M2" s="796"/>
      <c r="N2" s="796"/>
      <c r="O2" s="796"/>
    </row>
    <row r="3" spans="1:16" ht="14.25" thickBot="1" x14ac:dyDescent="0.25">
      <c r="N3" s="797" t="s">
        <v>268</v>
      </c>
      <c r="O3" s="797"/>
      <c r="P3" s="798"/>
    </row>
    <row r="4" spans="1:16" ht="15" thickTop="1" x14ac:dyDescent="0.2">
      <c r="A4" s="799"/>
      <c r="B4" s="800" t="s">
        <v>369</v>
      </c>
      <c r="C4" s="801"/>
      <c r="D4" s="801"/>
      <c r="E4" s="801"/>
      <c r="F4" s="801"/>
      <c r="G4" s="801"/>
      <c r="H4" s="801"/>
      <c r="I4" s="801"/>
      <c r="J4" s="801"/>
      <c r="K4" s="801"/>
      <c r="L4" s="801"/>
      <c r="M4" s="801"/>
      <c r="N4" s="801"/>
      <c r="O4" s="801"/>
      <c r="P4" s="802"/>
    </row>
    <row r="5" spans="1:16" x14ac:dyDescent="0.2">
      <c r="A5" s="803"/>
      <c r="B5" s="804"/>
      <c r="C5" s="804"/>
      <c r="D5" s="509"/>
      <c r="E5" s="509"/>
      <c r="F5" s="509"/>
      <c r="G5" s="509"/>
      <c r="H5" s="509"/>
      <c r="I5" s="509"/>
      <c r="J5" s="509"/>
      <c r="K5" s="509"/>
      <c r="L5" s="509"/>
      <c r="M5" s="509"/>
      <c r="N5" s="509"/>
      <c r="O5" s="509"/>
      <c r="P5" s="805"/>
    </row>
    <row r="6" spans="1:16" x14ac:dyDescent="0.2">
      <c r="A6" s="803"/>
      <c r="B6" s="804" t="s">
        <v>370</v>
      </c>
      <c r="C6" s="804"/>
      <c r="D6" s="509" t="s">
        <v>371</v>
      </c>
      <c r="E6" s="509"/>
      <c r="F6" s="806">
        <v>3.95</v>
      </c>
      <c r="G6" s="509" t="s">
        <v>372</v>
      </c>
      <c r="H6" s="509">
        <f>[2]農業経営の現状!I3</f>
        <v>0</v>
      </c>
      <c r="I6" s="509" t="s">
        <v>175</v>
      </c>
      <c r="J6" s="509">
        <v>365</v>
      </c>
      <c r="K6" s="509" t="s">
        <v>373</v>
      </c>
      <c r="L6" s="509">
        <v>60</v>
      </c>
      <c r="M6" s="509" t="s">
        <v>374</v>
      </c>
      <c r="N6" s="807">
        <f>ROUND((F6*H6*J6)/L6,0)</f>
        <v>0</v>
      </c>
      <c r="O6" s="509" t="s">
        <v>34</v>
      </c>
      <c r="P6" s="805"/>
    </row>
    <row r="7" spans="1:16" x14ac:dyDescent="0.2">
      <c r="A7" s="803"/>
      <c r="B7" s="509"/>
      <c r="C7" s="509"/>
      <c r="D7" s="509"/>
      <c r="E7" s="509"/>
      <c r="F7" s="509"/>
      <c r="G7" s="509"/>
      <c r="H7" s="509"/>
      <c r="I7" s="509"/>
      <c r="J7" s="509"/>
      <c r="K7" s="509"/>
      <c r="L7" s="509"/>
      <c r="M7" s="509"/>
      <c r="N7" s="509"/>
      <c r="O7" s="509"/>
      <c r="P7" s="805"/>
    </row>
    <row r="8" spans="1:16" x14ac:dyDescent="0.2">
      <c r="A8" s="803"/>
      <c r="B8" s="509"/>
      <c r="C8" s="509"/>
      <c r="D8" s="509" t="s">
        <v>375</v>
      </c>
      <c r="E8" s="509"/>
      <c r="F8" s="509">
        <v>9.32</v>
      </c>
      <c r="G8" s="509" t="s">
        <v>372</v>
      </c>
      <c r="H8" s="509">
        <f>H6</f>
        <v>0</v>
      </c>
      <c r="I8" s="509" t="s">
        <v>175</v>
      </c>
      <c r="J8" s="509">
        <v>365</v>
      </c>
      <c r="K8" s="509" t="s">
        <v>373</v>
      </c>
      <c r="L8" s="509">
        <v>60</v>
      </c>
      <c r="M8" s="509" t="s">
        <v>374</v>
      </c>
      <c r="N8" s="807">
        <f>ROUND((F8*H8*J8)/L8,0)</f>
        <v>0</v>
      </c>
      <c r="O8" s="509" t="s">
        <v>34</v>
      </c>
      <c r="P8" s="805"/>
    </row>
    <row r="9" spans="1:16" x14ac:dyDescent="0.2">
      <c r="A9" s="803"/>
      <c r="B9" s="509"/>
      <c r="C9" s="509"/>
      <c r="D9" s="509"/>
      <c r="E9" s="509"/>
      <c r="F9" s="509"/>
      <c r="G9" s="509"/>
      <c r="H9" s="509"/>
      <c r="I9" s="509"/>
      <c r="J9" s="509"/>
      <c r="K9" s="509"/>
      <c r="L9" s="509"/>
      <c r="M9" s="509"/>
      <c r="N9" s="509"/>
      <c r="O9" s="509"/>
      <c r="P9" s="805"/>
    </row>
    <row r="10" spans="1:16" x14ac:dyDescent="0.2">
      <c r="A10" s="803"/>
      <c r="B10" s="509"/>
      <c r="C10" s="509"/>
      <c r="D10" s="509" t="s">
        <v>196</v>
      </c>
      <c r="E10" s="509"/>
      <c r="F10" s="509">
        <v>1.88</v>
      </c>
      <c r="G10" s="509" t="s">
        <v>372</v>
      </c>
      <c r="H10" s="509">
        <f>H8</f>
        <v>0</v>
      </c>
      <c r="I10" s="509" t="s">
        <v>175</v>
      </c>
      <c r="J10" s="509">
        <v>365</v>
      </c>
      <c r="K10" s="509" t="s">
        <v>373</v>
      </c>
      <c r="L10" s="509">
        <v>60</v>
      </c>
      <c r="M10" s="509" t="s">
        <v>374</v>
      </c>
      <c r="N10" s="807">
        <f>ROUND((F10*H10*J10)/L10,0)</f>
        <v>0</v>
      </c>
      <c r="O10" s="509" t="s">
        <v>34</v>
      </c>
      <c r="P10" s="805"/>
    </row>
    <row r="11" spans="1:16" x14ac:dyDescent="0.2">
      <c r="A11" s="803"/>
      <c r="B11" s="509"/>
      <c r="C11" s="509"/>
      <c r="D11" s="509"/>
      <c r="E11" s="509"/>
      <c r="F11" s="509"/>
      <c r="G11" s="509"/>
      <c r="H11" s="509"/>
      <c r="I11" s="509"/>
      <c r="J11" s="509"/>
      <c r="K11" s="509"/>
      <c r="L11" s="509"/>
      <c r="M11" s="509"/>
      <c r="N11" s="807"/>
      <c r="O11" s="509"/>
      <c r="P11" s="805"/>
    </row>
    <row r="12" spans="1:16" x14ac:dyDescent="0.2">
      <c r="A12" s="803"/>
      <c r="B12" s="804" t="s">
        <v>376</v>
      </c>
      <c r="C12" s="804"/>
      <c r="D12" s="509" t="s">
        <v>377</v>
      </c>
      <c r="E12" s="509"/>
      <c r="F12" s="509">
        <v>2.52</v>
      </c>
      <c r="G12" s="509" t="s">
        <v>372</v>
      </c>
      <c r="H12" s="509">
        <f>[2]農業経営の現状!L6</f>
        <v>0</v>
      </c>
      <c r="I12" s="509" t="s">
        <v>175</v>
      </c>
      <c r="J12" s="509">
        <v>365</v>
      </c>
      <c r="K12" s="509" t="s">
        <v>373</v>
      </c>
      <c r="L12" s="509">
        <v>60</v>
      </c>
      <c r="M12" s="509" t="s">
        <v>374</v>
      </c>
      <c r="N12" s="807">
        <f>ROUND((F12*H12*J12)/L12,0)</f>
        <v>0</v>
      </c>
      <c r="O12" s="509" t="s">
        <v>34</v>
      </c>
      <c r="P12" s="805"/>
    </row>
    <row r="13" spans="1:16" ht="14.25" thickBot="1" x14ac:dyDescent="0.25">
      <c r="A13" s="803"/>
      <c r="B13" s="509"/>
      <c r="C13" s="509"/>
      <c r="D13" s="509"/>
      <c r="E13" s="509"/>
      <c r="F13" s="509"/>
      <c r="G13" s="509"/>
      <c r="H13" s="509"/>
      <c r="I13" s="509"/>
      <c r="J13" s="509"/>
      <c r="K13" s="509"/>
      <c r="L13" s="509"/>
      <c r="M13" s="509"/>
      <c r="N13" s="509"/>
      <c r="O13" s="509"/>
      <c r="P13" s="805"/>
    </row>
    <row r="14" spans="1:16" x14ac:dyDescent="0.2">
      <c r="A14" s="803"/>
      <c r="B14" s="509"/>
      <c r="C14" s="509"/>
      <c r="D14" s="509"/>
      <c r="E14" s="509"/>
      <c r="F14" s="509"/>
      <c r="G14" s="509"/>
      <c r="H14" s="509"/>
      <c r="I14" s="509"/>
      <c r="J14" s="509"/>
      <c r="K14" s="509"/>
      <c r="L14" s="509"/>
      <c r="M14" s="509"/>
      <c r="N14" s="808">
        <f>SUM(N6:N13)</f>
        <v>0</v>
      </c>
      <c r="O14" s="655" t="s">
        <v>34</v>
      </c>
      <c r="P14" s="805"/>
    </row>
    <row r="15" spans="1:16" x14ac:dyDescent="0.2">
      <c r="A15" s="803"/>
      <c r="B15" s="509"/>
      <c r="C15" s="509"/>
      <c r="D15" s="509"/>
      <c r="E15" s="509"/>
      <c r="F15" s="509"/>
      <c r="G15" s="509"/>
      <c r="I15" s="509"/>
      <c r="J15" s="509"/>
      <c r="K15" s="509"/>
      <c r="L15" s="509"/>
      <c r="M15" s="509"/>
      <c r="P15" s="805"/>
    </row>
    <row r="16" spans="1:16" x14ac:dyDescent="0.2">
      <c r="A16" s="803"/>
      <c r="B16" s="509"/>
      <c r="C16" s="509"/>
      <c r="E16" s="509"/>
      <c r="F16" s="509"/>
      <c r="G16" s="509"/>
      <c r="H16" s="509" t="s">
        <v>378</v>
      </c>
      <c r="J16" s="509"/>
      <c r="K16" s="509"/>
      <c r="L16" s="509"/>
      <c r="M16" s="509"/>
      <c r="P16" s="805"/>
    </row>
    <row r="17" spans="1:16" x14ac:dyDescent="0.2">
      <c r="A17" s="803"/>
      <c r="B17" s="509"/>
      <c r="C17" s="509"/>
      <c r="E17" s="509"/>
      <c r="F17" s="509"/>
      <c r="G17" s="509"/>
      <c r="H17" s="509"/>
      <c r="J17" s="509"/>
      <c r="K17" s="509"/>
      <c r="L17" s="509"/>
      <c r="M17" s="509"/>
      <c r="P17" s="805"/>
    </row>
    <row r="18" spans="1:16" ht="14.25" x14ac:dyDescent="0.2">
      <c r="A18" s="803"/>
      <c r="B18" s="809" t="s">
        <v>379</v>
      </c>
      <c r="C18" s="509"/>
      <c r="E18" s="509"/>
      <c r="F18" s="509"/>
      <c r="G18" s="509"/>
      <c r="H18" s="509"/>
      <c r="J18" s="509"/>
      <c r="K18" s="509"/>
      <c r="L18" s="509"/>
      <c r="M18" s="509"/>
      <c r="P18" s="805"/>
    </row>
    <row r="19" spans="1:16" x14ac:dyDescent="0.2">
      <c r="A19" s="803"/>
      <c r="B19" s="509"/>
      <c r="C19" s="509"/>
      <c r="E19" s="509"/>
      <c r="F19" s="509"/>
      <c r="G19" s="509"/>
      <c r="H19" s="509"/>
      <c r="J19" s="509"/>
      <c r="K19" s="509"/>
      <c r="L19" s="509"/>
      <c r="M19" s="509"/>
      <c r="P19" s="805"/>
    </row>
    <row r="20" spans="1:16" x14ac:dyDescent="0.2">
      <c r="A20" s="803"/>
      <c r="B20" s="804" t="s">
        <v>380</v>
      </c>
      <c r="C20" s="804"/>
      <c r="D20" s="509"/>
      <c r="E20" s="509"/>
      <c r="F20" s="509" t="s">
        <v>381</v>
      </c>
      <c r="G20" s="509"/>
      <c r="H20" s="810">
        <v>92</v>
      </c>
      <c r="I20" s="509" t="s">
        <v>382</v>
      </c>
      <c r="J20" s="509"/>
      <c r="K20" s="509"/>
      <c r="L20" s="811">
        <f>[2]農業経営の現状!G15</f>
        <v>0</v>
      </c>
      <c r="M20" s="509" t="s">
        <v>384</v>
      </c>
      <c r="N20" s="640">
        <f>H20*L20</f>
        <v>0</v>
      </c>
      <c r="O20" s="639" t="s">
        <v>34</v>
      </c>
      <c r="P20" s="805"/>
    </row>
    <row r="21" spans="1:16" x14ac:dyDescent="0.2">
      <c r="A21" s="803"/>
      <c r="B21" s="509"/>
      <c r="C21" s="509"/>
      <c r="D21" s="509"/>
      <c r="E21" s="509"/>
      <c r="F21" s="509"/>
      <c r="G21" s="509"/>
      <c r="H21" s="509"/>
      <c r="I21" s="509"/>
      <c r="J21" s="509"/>
      <c r="K21" s="509"/>
      <c r="L21" s="509"/>
      <c r="M21" s="509"/>
      <c r="N21" s="646"/>
      <c r="O21" s="509"/>
      <c r="P21" s="805"/>
    </row>
    <row r="22" spans="1:16" x14ac:dyDescent="0.2">
      <c r="A22" s="803"/>
      <c r="B22" s="804" t="s">
        <v>385</v>
      </c>
      <c r="C22" s="804"/>
      <c r="D22" s="509"/>
      <c r="E22" s="509"/>
      <c r="F22" s="509" t="s">
        <v>386</v>
      </c>
      <c r="G22" s="509"/>
      <c r="H22" s="811">
        <f>L20</f>
        <v>0</v>
      </c>
      <c r="I22" s="509" t="s">
        <v>388</v>
      </c>
      <c r="J22" s="804" t="s">
        <v>274</v>
      </c>
      <c r="K22" s="804"/>
      <c r="L22" s="509">
        <v>6</v>
      </c>
      <c r="M22" s="509" t="s">
        <v>320</v>
      </c>
      <c r="N22" s="787">
        <f>H22/L22</f>
        <v>0</v>
      </c>
      <c r="O22" s="509" t="s">
        <v>389</v>
      </c>
      <c r="P22" s="805"/>
    </row>
    <row r="23" spans="1:16" x14ac:dyDescent="0.2">
      <c r="A23" s="803"/>
      <c r="B23" s="663"/>
      <c r="C23" s="663"/>
      <c r="D23" s="509"/>
      <c r="E23" s="509"/>
      <c r="F23" s="509" t="s">
        <v>390</v>
      </c>
      <c r="G23" s="509"/>
      <c r="H23" s="811">
        <f>N22</f>
        <v>0</v>
      </c>
      <c r="I23" s="509" t="s">
        <v>391</v>
      </c>
      <c r="J23" s="812"/>
      <c r="K23" s="813">
        <v>14.8</v>
      </c>
      <c r="L23" s="509" t="s">
        <v>392</v>
      </c>
      <c r="M23" s="509"/>
      <c r="N23" s="646">
        <f>H23*K23</f>
        <v>0</v>
      </c>
      <c r="O23" s="509" t="s">
        <v>34</v>
      </c>
      <c r="P23" s="805"/>
    </row>
    <row r="24" spans="1:16" ht="14.25" thickBot="1" x14ac:dyDescent="0.25">
      <c r="A24" s="803"/>
      <c r="B24" s="509"/>
      <c r="C24" s="509"/>
      <c r="D24" s="509"/>
      <c r="E24" s="509"/>
      <c r="N24" s="697"/>
      <c r="O24" s="562"/>
      <c r="P24" s="805"/>
    </row>
    <row r="25" spans="1:16" x14ac:dyDescent="0.2">
      <c r="A25" s="803"/>
      <c r="B25" s="509"/>
      <c r="C25" s="509"/>
      <c r="D25" s="509"/>
      <c r="E25" s="509"/>
      <c r="F25" s="509"/>
      <c r="G25" s="509"/>
      <c r="H25" s="509"/>
      <c r="I25" s="509"/>
      <c r="J25" s="509"/>
      <c r="K25" s="509"/>
      <c r="L25" s="509"/>
      <c r="M25" s="509"/>
      <c r="N25" s="646">
        <f>N20+N23</f>
        <v>0</v>
      </c>
      <c r="O25" s="509" t="s">
        <v>34</v>
      </c>
      <c r="P25" s="805"/>
    </row>
    <row r="26" spans="1:16" x14ac:dyDescent="0.2">
      <c r="A26" s="803"/>
      <c r="B26" s="509"/>
      <c r="C26" s="509"/>
      <c r="D26" s="509"/>
      <c r="E26" s="509"/>
      <c r="F26" s="509"/>
      <c r="G26" s="509"/>
      <c r="H26" s="509"/>
      <c r="I26" s="509"/>
      <c r="J26" s="522"/>
      <c r="K26" s="509"/>
      <c r="L26" s="509"/>
      <c r="M26" s="509"/>
      <c r="N26" s="509"/>
      <c r="O26" s="509"/>
      <c r="P26" s="805"/>
    </row>
    <row r="27" spans="1:16" ht="14.25" thickBot="1" x14ac:dyDescent="0.25">
      <c r="A27" s="803"/>
      <c r="B27" s="509"/>
      <c r="C27" s="509"/>
      <c r="D27" s="509"/>
      <c r="E27" s="509"/>
      <c r="F27" s="509"/>
      <c r="G27" s="509"/>
      <c r="H27" s="509"/>
      <c r="I27" s="509"/>
      <c r="J27" s="509"/>
      <c r="K27" s="509"/>
      <c r="L27" s="509"/>
      <c r="M27" s="509"/>
      <c r="N27" s="509"/>
      <c r="O27" s="509"/>
      <c r="P27" s="805"/>
    </row>
    <row r="28" spans="1:16" ht="15" thickTop="1" thickBot="1" x14ac:dyDescent="0.25">
      <c r="A28" s="803"/>
      <c r="B28" s="509"/>
      <c r="C28" s="509"/>
      <c r="D28" s="509"/>
      <c r="E28" s="509"/>
      <c r="F28" s="509"/>
      <c r="G28" s="509"/>
      <c r="H28" s="509"/>
      <c r="I28" s="509"/>
      <c r="J28" s="509"/>
      <c r="K28" s="509"/>
      <c r="L28" s="509"/>
      <c r="M28" s="814" t="s">
        <v>115</v>
      </c>
      <c r="N28" s="815">
        <f>N14+N25</f>
        <v>0</v>
      </c>
      <c r="O28" s="816" t="s">
        <v>34</v>
      </c>
      <c r="P28" s="805"/>
    </row>
    <row r="29" spans="1:16" ht="14.25" thickTop="1" x14ac:dyDescent="0.2">
      <c r="A29" s="803"/>
      <c r="B29" s="509"/>
      <c r="C29" s="509"/>
      <c r="D29" s="509"/>
      <c r="E29" s="509"/>
      <c r="F29" s="509"/>
      <c r="G29" s="509"/>
      <c r="H29" s="509"/>
      <c r="I29" s="509"/>
      <c r="J29" s="509"/>
      <c r="K29" s="509"/>
      <c r="L29" s="509"/>
      <c r="M29" s="509"/>
      <c r="N29" s="509"/>
      <c r="O29" s="509"/>
      <c r="P29" s="805"/>
    </row>
    <row r="30" spans="1:16" x14ac:dyDescent="0.2">
      <c r="A30" s="803"/>
      <c r="B30" s="443" t="s">
        <v>117</v>
      </c>
      <c r="C30" s="817"/>
      <c r="D30" s="443" t="s">
        <v>393</v>
      </c>
      <c r="E30" s="443"/>
      <c r="F30" s="443"/>
      <c r="G30" s="818"/>
      <c r="H30" s="443" t="s">
        <v>34</v>
      </c>
      <c r="I30" s="443" t="s">
        <v>394</v>
      </c>
      <c r="J30" s="443">
        <f>C30</f>
        <v>0</v>
      </c>
      <c r="K30" s="443" t="s">
        <v>395</v>
      </c>
      <c r="L30" s="443"/>
      <c r="M30" s="819">
        <f>G30*J30</f>
        <v>0</v>
      </c>
      <c r="N30" s="443" t="s">
        <v>34</v>
      </c>
      <c r="O30" s="509"/>
      <c r="P30" s="805"/>
    </row>
    <row r="31" spans="1:16" x14ac:dyDescent="0.2">
      <c r="A31" s="803"/>
      <c r="B31" s="509"/>
      <c r="C31" s="509"/>
      <c r="D31" s="509"/>
      <c r="E31" s="509"/>
      <c r="F31" s="509"/>
      <c r="G31" s="509"/>
      <c r="H31" s="509"/>
      <c r="I31" s="509"/>
      <c r="J31" s="509"/>
      <c r="K31" s="509"/>
      <c r="L31" s="509"/>
      <c r="M31" s="807"/>
      <c r="N31" s="509"/>
      <c r="O31" s="509"/>
      <c r="P31" s="805"/>
    </row>
    <row r="32" spans="1:16" x14ac:dyDescent="0.2">
      <c r="A32" s="803"/>
      <c r="B32" s="443" t="s">
        <v>396</v>
      </c>
      <c r="C32" s="817"/>
      <c r="D32" s="443" t="s">
        <v>393</v>
      </c>
      <c r="E32" s="443" t="s">
        <v>397</v>
      </c>
      <c r="F32" s="443"/>
      <c r="G32" s="819"/>
      <c r="H32" s="443"/>
      <c r="I32" s="443"/>
      <c r="J32" s="820">
        <f>C32</f>
        <v>0</v>
      </c>
      <c r="K32" s="443" t="s">
        <v>395</v>
      </c>
      <c r="L32" s="443"/>
      <c r="M32" s="819">
        <f>N28-M30</f>
        <v>0</v>
      </c>
      <c r="N32" s="443" t="s">
        <v>34</v>
      </c>
      <c r="O32" s="509"/>
      <c r="P32" s="805"/>
    </row>
    <row r="33" spans="1:16" ht="14.25" thickBot="1" x14ac:dyDescent="0.25">
      <c r="A33" s="803"/>
      <c r="B33" s="509"/>
      <c r="C33" s="509"/>
      <c r="D33" s="509"/>
      <c r="E33" s="509"/>
      <c r="F33" s="509"/>
      <c r="G33" s="509"/>
      <c r="H33" s="509"/>
      <c r="I33" s="509"/>
      <c r="J33" s="509"/>
      <c r="K33" s="509"/>
      <c r="L33" s="562"/>
      <c r="M33" s="562"/>
      <c r="N33" s="562"/>
      <c r="O33" s="509"/>
      <c r="P33" s="805"/>
    </row>
    <row r="34" spans="1:16" x14ac:dyDescent="0.2">
      <c r="A34" s="803"/>
      <c r="B34" s="509"/>
      <c r="C34" s="509"/>
      <c r="D34" s="509"/>
      <c r="E34" s="509"/>
      <c r="F34" s="509"/>
      <c r="G34" s="509"/>
      <c r="H34" s="509"/>
      <c r="I34" s="509"/>
      <c r="J34" s="509"/>
      <c r="K34" s="509"/>
      <c r="L34" s="509"/>
      <c r="M34" s="821">
        <f>M30+M32</f>
        <v>0</v>
      </c>
      <c r="N34" s="509" t="s">
        <v>34</v>
      </c>
      <c r="O34" s="509"/>
      <c r="P34" s="805"/>
    </row>
    <row r="35" spans="1:16" ht="14.25" thickBot="1" x14ac:dyDescent="0.25">
      <c r="A35" s="822"/>
      <c r="B35" s="823"/>
      <c r="C35" s="823"/>
      <c r="D35" s="823"/>
      <c r="E35" s="823"/>
      <c r="F35" s="823"/>
      <c r="G35" s="823"/>
      <c r="H35" s="823"/>
      <c r="I35" s="823"/>
      <c r="J35" s="823"/>
      <c r="K35" s="823"/>
      <c r="L35" s="823"/>
      <c r="M35" s="823"/>
      <c r="N35" s="823"/>
      <c r="O35" s="823"/>
      <c r="P35" s="824"/>
    </row>
    <row r="36" spans="1:16" ht="14.25" thickTop="1" x14ac:dyDescent="0.2"/>
  </sheetData>
  <mergeCells count="8">
    <mergeCell ref="B22:C22"/>
    <mergeCell ref="J22:K22"/>
    <mergeCell ref="B2:O2"/>
    <mergeCell ref="N3:P3"/>
    <mergeCell ref="B5:C5"/>
    <mergeCell ref="B6:C6"/>
    <mergeCell ref="B12:C12"/>
    <mergeCell ref="B20:C20"/>
  </mergeCells>
  <phoneticPr fontId="2"/>
  <pageMargins left="0.78700000000000003" right="0.78700000000000003" top="0.98399999999999999" bottom="0.26" header="0.51200000000000001" footer="0.28000000000000003"/>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view="pageBreakPreview" zoomScale="60" zoomScaleNormal="100" workbookViewId="0">
      <selection activeCell="A50" sqref="A50:B53"/>
    </sheetView>
  </sheetViews>
  <sheetFormatPr defaultRowHeight="13.5" x14ac:dyDescent="0.2"/>
  <cols>
    <col min="1" max="2" width="4.83203125" style="419" customWidth="1"/>
    <col min="3" max="3" width="23" style="419" customWidth="1"/>
    <col min="4" max="4" width="18.6640625" style="420" bestFit="1" customWidth="1"/>
    <col min="5" max="5" width="7" style="419" bestFit="1" customWidth="1"/>
    <col min="6" max="6" width="20.1640625" style="419" customWidth="1"/>
    <col min="7" max="7" width="14.5" style="419" customWidth="1"/>
    <col min="8" max="8" width="14" style="419" bestFit="1" customWidth="1"/>
    <col min="9" max="9" width="9.33203125" style="419"/>
    <col min="10" max="10" width="14" style="419" bestFit="1" customWidth="1"/>
    <col min="11" max="11" width="15.5" style="419" bestFit="1" customWidth="1"/>
    <col min="12" max="12" width="13.33203125" style="419" customWidth="1"/>
    <col min="13" max="13" width="16.5" style="419" customWidth="1"/>
    <col min="14" max="14" width="12.1640625" style="419" bestFit="1" customWidth="1"/>
    <col min="15" max="256" width="9.33203125" style="419"/>
    <col min="257" max="258" width="4.83203125" style="419" customWidth="1"/>
    <col min="259" max="259" width="23" style="419" customWidth="1"/>
    <col min="260" max="260" width="18.6640625" style="419" bestFit="1" customWidth="1"/>
    <col min="261" max="261" width="7" style="419" bestFit="1" customWidth="1"/>
    <col min="262" max="262" width="20.1640625" style="419" customWidth="1"/>
    <col min="263" max="263" width="14.5" style="419" customWidth="1"/>
    <col min="264" max="264" width="14" style="419" bestFit="1" customWidth="1"/>
    <col min="265" max="265" width="9.33203125" style="419"/>
    <col min="266" max="266" width="14" style="419" bestFit="1" customWidth="1"/>
    <col min="267" max="267" width="15.5" style="419" bestFit="1" customWidth="1"/>
    <col min="268" max="268" width="13.33203125" style="419" customWidth="1"/>
    <col min="269" max="269" width="16.5" style="419" customWidth="1"/>
    <col min="270" max="270" width="12.1640625" style="419" bestFit="1" customWidth="1"/>
    <col min="271" max="512" width="9.33203125" style="419"/>
    <col min="513" max="514" width="4.83203125" style="419" customWidth="1"/>
    <col min="515" max="515" width="23" style="419" customWidth="1"/>
    <col min="516" max="516" width="18.6640625" style="419" bestFit="1" customWidth="1"/>
    <col min="517" max="517" width="7" style="419" bestFit="1" customWidth="1"/>
    <col min="518" max="518" width="20.1640625" style="419" customWidth="1"/>
    <col min="519" max="519" width="14.5" style="419" customWidth="1"/>
    <col min="520" max="520" width="14" style="419" bestFit="1" customWidth="1"/>
    <col min="521" max="521" width="9.33203125" style="419"/>
    <col min="522" max="522" width="14" style="419" bestFit="1" customWidth="1"/>
    <col min="523" max="523" width="15.5" style="419" bestFit="1" customWidth="1"/>
    <col min="524" max="524" width="13.33203125" style="419" customWidth="1"/>
    <col min="525" max="525" width="16.5" style="419" customWidth="1"/>
    <col min="526" max="526" width="12.1640625" style="419" bestFit="1" customWidth="1"/>
    <col min="527" max="768" width="9.33203125" style="419"/>
    <col min="769" max="770" width="4.83203125" style="419" customWidth="1"/>
    <col min="771" max="771" width="23" style="419" customWidth="1"/>
    <col min="772" max="772" width="18.6640625" style="419" bestFit="1" customWidth="1"/>
    <col min="773" max="773" width="7" style="419" bestFit="1" customWidth="1"/>
    <col min="774" max="774" width="20.1640625" style="419" customWidth="1"/>
    <col min="775" max="775" width="14.5" style="419" customWidth="1"/>
    <col min="776" max="776" width="14" style="419" bestFit="1" customWidth="1"/>
    <col min="777" max="777" width="9.33203125" style="419"/>
    <col min="778" max="778" width="14" style="419" bestFit="1" customWidth="1"/>
    <col min="779" max="779" width="15.5" style="419" bestFit="1" customWidth="1"/>
    <col min="780" max="780" width="13.33203125" style="419" customWidth="1"/>
    <col min="781" max="781" width="16.5" style="419" customWidth="1"/>
    <col min="782" max="782" width="12.1640625" style="419" bestFit="1" customWidth="1"/>
    <col min="783" max="1024" width="9.33203125" style="419"/>
    <col min="1025" max="1026" width="4.83203125" style="419" customWidth="1"/>
    <col min="1027" max="1027" width="23" style="419" customWidth="1"/>
    <col min="1028" max="1028" width="18.6640625" style="419" bestFit="1" customWidth="1"/>
    <col min="1029" max="1029" width="7" style="419" bestFit="1" customWidth="1"/>
    <col min="1030" max="1030" width="20.1640625" style="419" customWidth="1"/>
    <col min="1031" max="1031" width="14.5" style="419" customWidth="1"/>
    <col min="1032" max="1032" width="14" style="419" bestFit="1" customWidth="1"/>
    <col min="1033" max="1033" width="9.33203125" style="419"/>
    <col min="1034" max="1034" width="14" style="419" bestFit="1" customWidth="1"/>
    <col min="1035" max="1035" width="15.5" style="419" bestFit="1" customWidth="1"/>
    <col min="1036" max="1036" width="13.33203125" style="419" customWidth="1"/>
    <col min="1037" max="1037" width="16.5" style="419" customWidth="1"/>
    <col min="1038" max="1038" width="12.1640625" style="419" bestFit="1" customWidth="1"/>
    <col min="1039" max="1280" width="9.33203125" style="419"/>
    <col min="1281" max="1282" width="4.83203125" style="419" customWidth="1"/>
    <col min="1283" max="1283" width="23" style="419" customWidth="1"/>
    <col min="1284" max="1284" width="18.6640625" style="419" bestFit="1" customWidth="1"/>
    <col min="1285" max="1285" width="7" style="419" bestFit="1" customWidth="1"/>
    <col min="1286" max="1286" width="20.1640625" style="419" customWidth="1"/>
    <col min="1287" max="1287" width="14.5" style="419" customWidth="1"/>
    <col min="1288" max="1288" width="14" style="419" bestFit="1" customWidth="1"/>
    <col min="1289" max="1289" width="9.33203125" style="419"/>
    <col min="1290" max="1290" width="14" style="419" bestFit="1" customWidth="1"/>
    <col min="1291" max="1291" width="15.5" style="419" bestFit="1" customWidth="1"/>
    <col min="1292" max="1292" width="13.33203125" style="419" customWidth="1"/>
    <col min="1293" max="1293" width="16.5" style="419" customWidth="1"/>
    <col min="1294" max="1294" width="12.1640625" style="419" bestFit="1" customWidth="1"/>
    <col min="1295" max="1536" width="9.33203125" style="419"/>
    <col min="1537" max="1538" width="4.83203125" style="419" customWidth="1"/>
    <col min="1539" max="1539" width="23" style="419" customWidth="1"/>
    <col min="1540" max="1540" width="18.6640625" style="419" bestFit="1" customWidth="1"/>
    <col min="1541" max="1541" width="7" style="419" bestFit="1" customWidth="1"/>
    <col min="1542" max="1542" width="20.1640625" style="419" customWidth="1"/>
    <col min="1543" max="1543" width="14.5" style="419" customWidth="1"/>
    <col min="1544" max="1544" width="14" style="419" bestFit="1" customWidth="1"/>
    <col min="1545" max="1545" width="9.33203125" style="419"/>
    <col min="1546" max="1546" width="14" style="419" bestFit="1" customWidth="1"/>
    <col min="1547" max="1547" width="15.5" style="419" bestFit="1" customWidth="1"/>
    <col min="1548" max="1548" width="13.33203125" style="419" customWidth="1"/>
    <col min="1549" max="1549" width="16.5" style="419" customWidth="1"/>
    <col min="1550" max="1550" width="12.1640625" style="419" bestFit="1" customWidth="1"/>
    <col min="1551" max="1792" width="9.33203125" style="419"/>
    <col min="1793" max="1794" width="4.83203125" style="419" customWidth="1"/>
    <col min="1795" max="1795" width="23" style="419" customWidth="1"/>
    <col min="1796" max="1796" width="18.6640625" style="419" bestFit="1" customWidth="1"/>
    <col min="1797" max="1797" width="7" style="419" bestFit="1" customWidth="1"/>
    <col min="1798" max="1798" width="20.1640625" style="419" customWidth="1"/>
    <col min="1799" max="1799" width="14.5" style="419" customWidth="1"/>
    <col min="1800" max="1800" width="14" style="419" bestFit="1" customWidth="1"/>
    <col min="1801" max="1801" width="9.33203125" style="419"/>
    <col min="1802" max="1802" width="14" style="419" bestFit="1" customWidth="1"/>
    <col min="1803" max="1803" width="15.5" style="419" bestFit="1" customWidth="1"/>
    <col min="1804" max="1804" width="13.33203125" style="419" customWidth="1"/>
    <col min="1805" max="1805" width="16.5" style="419" customWidth="1"/>
    <col min="1806" max="1806" width="12.1640625" style="419" bestFit="1" customWidth="1"/>
    <col min="1807" max="2048" width="9.33203125" style="419"/>
    <col min="2049" max="2050" width="4.83203125" style="419" customWidth="1"/>
    <col min="2051" max="2051" width="23" style="419" customWidth="1"/>
    <col min="2052" max="2052" width="18.6640625" style="419" bestFit="1" customWidth="1"/>
    <col min="2053" max="2053" width="7" style="419" bestFit="1" customWidth="1"/>
    <col min="2054" max="2054" width="20.1640625" style="419" customWidth="1"/>
    <col min="2055" max="2055" width="14.5" style="419" customWidth="1"/>
    <col min="2056" max="2056" width="14" style="419" bestFit="1" customWidth="1"/>
    <col min="2057" max="2057" width="9.33203125" style="419"/>
    <col min="2058" max="2058" width="14" style="419" bestFit="1" customWidth="1"/>
    <col min="2059" max="2059" width="15.5" style="419" bestFit="1" customWidth="1"/>
    <col min="2060" max="2060" width="13.33203125" style="419" customWidth="1"/>
    <col min="2061" max="2061" width="16.5" style="419" customWidth="1"/>
    <col min="2062" max="2062" width="12.1640625" style="419" bestFit="1" customWidth="1"/>
    <col min="2063" max="2304" width="9.33203125" style="419"/>
    <col min="2305" max="2306" width="4.83203125" style="419" customWidth="1"/>
    <col min="2307" max="2307" width="23" style="419" customWidth="1"/>
    <col min="2308" max="2308" width="18.6640625" style="419" bestFit="1" customWidth="1"/>
    <col min="2309" max="2309" width="7" style="419" bestFit="1" customWidth="1"/>
    <col min="2310" max="2310" width="20.1640625" style="419" customWidth="1"/>
    <col min="2311" max="2311" width="14.5" style="419" customWidth="1"/>
    <col min="2312" max="2312" width="14" style="419" bestFit="1" customWidth="1"/>
    <col min="2313" max="2313" width="9.33203125" style="419"/>
    <col min="2314" max="2314" width="14" style="419" bestFit="1" customWidth="1"/>
    <col min="2315" max="2315" width="15.5" style="419" bestFit="1" customWidth="1"/>
    <col min="2316" max="2316" width="13.33203125" style="419" customWidth="1"/>
    <col min="2317" max="2317" width="16.5" style="419" customWidth="1"/>
    <col min="2318" max="2318" width="12.1640625" style="419" bestFit="1" customWidth="1"/>
    <col min="2319" max="2560" width="9.33203125" style="419"/>
    <col min="2561" max="2562" width="4.83203125" style="419" customWidth="1"/>
    <col min="2563" max="2563" width="23" style="419" customWidth="1"/>
    <col min="2564" max="2564" width="18.6640625" style="419" bestFit="1" customWidth="1"/>
    <col min="2565" max="2565" width="7" style="419" bestFit="1" customWidth="1"/>
    <col min="2566" max="2566" width="20.1640625" style="419" customWidth="1"/>
    <col min="2567" max="2567" width="14.5" style="419" customWidth="1"/>
    <col min="2568" max="2568" width="14" style="419" bestFit="1" customWidth="1"/>
    <col min="2569" max="2569" width="9.33203125" style="419"/>
    <col min="2570" max="2570" width="14" style="419" bestFit="1" customWidth="1"/>
    <col min="2571" max="2571" width="15.5" style="419" bestFit="1" customWidth="1"/>
    <col min="2572" max="2572" width="13.33203125" style="419" customWidth="1"/>
    <col min="2573" max="2573" width="16.5" style="419" customWidth="1"/>
    <col min="2574" max="2574" width="12.1640625" style="419" bestFit="1" customWidth="1"/>
    <col min="2575" max="2816" width="9.33203125" style="419"/>
    <col min="2817" max="2818" width="4.83203125" style="419" customWidth="1"/>
    <col min="2819" max="2819" width="23" style="419" customWidth="1"/>
    <col min="2820" max="2820" width="18.6640625" style="419" bestFit="1" customWidth="1"/>
    <col min="2821" max="2821" width="7" style="419" bestFit="1" customWidth="1"/>
    <col min="2822" max="2822" width="20.1640625" style="419" customWidth="1"/>
    <col min="2823" max="2823" width="14.5" style="419" customWidth="1"/>
    <col min="2824" max="2824" width="14" style="419" bestFit="1" customWidth="1"/>
    <col min="2825" max="2825" width="9.33203125" style="419"/>
    <col min="2826" max="2826" width="14" style="419" bestFit="1" customWidth="1"/>
    <col min="2827" max="2827" width="15.5" style="419" bestFit="1" customWidth="1"/>
    <col min="2828" max="2828" width="13.33203125" style="419" customWidth="1"/>
    <col min="2829" max="2829" width="16.5" style="419" customWidth="1"/>
    <col min="2830" max="2830" width="12.1640625" style="419" bestFit="1" customWidth="1"/>
    <col min="2831" max="3072" width="9.33203125" style="419"/>
    <col min="3073" max="3074" width="4.83203125" style="419" customWidth="1"/>
    <col min="3075" max="3075" width="23" style="419" customWidth="1"/>
    <col min="3076" max="3076" width="18.6640625" style="419" bestFit="1" customWidth="1"/>
    <col min="3077" max="3077" width="7" style="419" bestFit="1" customWidth="1"/>
    <col min="3078" max="3078" width="20.1640625" style="419" customWidth="1"/>
    <col min="3079" max="3079" width="14.5" style="419" customWidth="1"/>
    <col min="3080" max="3080" width="14" style="419" bestFit="1" customWidth="1"/>
    <col min="3081" max="3081" width="9.33203125" style="419"/>
    <col min="3082" max="3082" width="14" style="419" bestFit="1" customWidth="1"/>
    <col min="3083" max="3083" width="15.5" style="419" bestFit="1" customWidth="1"/>
    <col min="3084" max="3084" width="13.33203125" style="419" customWidth="1"/>
    <col min="3085" max="3085" width="16.5" style="419" customWidth="1"/>
    <col min="3086" max="3086" width="12.1640625" style="419" bestFit="1" customWidth="1"/>
    <col min="3087" max="3328" width="9.33203125" style="419"/>
    <col min="3329" max="3330" width="4.83203125" style="419" customWidth="1"/>
    <col min="3331" max="3331" width="23" style="419" customWidth="1"/>
    <col min="3332" max="3332" width="18.6640625" style="419" bestFit="1" customWidth="1"/>
    <col min="3333" max="3333" width="7" style="419" bestFit="1" customWidth="1"/>
    <col min="3334" max="3334" width="20.1640625" style="419" customWidth="1"/>
    <col min="3335" max="3335" width="14.5" style="419" customWidth="1"/>
    <col min="3336" max="3336" width="14" style="419" bestFit="1" customWidth="1"/>
    <col min="3337" max="3337" width="9.33203125" style="419"/>
    <col min="3338" max="3338" width="14" style="419" bestFit="1" customWidth="1"/>
    <col min="3339" max="3339" width="15.5" style="419" bestFit="1" customWidth="1"/>
    <col min="3340" max="3340" width="13.33203125" style="419" customWidth="1"/>
    <col min="3341" max="3341" width="16.5" style="419" customWidth="1"/>
    <col min="3342" max="3342" width="12.1640625" style="419" bestFit="1" customWidth="1"/>
    <col min="3343" max="3584" width="9.33203125" style="419"/>
    <col min="3585" max="3586" width="4.83203125" style="419" customWidth="1"/>
    <col min="3587" max="3587" width="23" style="419" customWidth="1"/>
    <col min="3588" max="3588" width="18.6640625" style="419" bestFit="1" customWidth="1"/>
    <col min="3589" max="3589" width="7" style="419" bestFit="1" customWidth="1"/>
    <col min="3590" max="3590" width="20.1640625" style="419" customWidth="1"/>
    <col min="3591" max="3591" width="14.5" style="419" customWidth="1"/>
    <col min="3592" max="3592" width="14" style="419" bestFit="1" customWidth="1"/>
    <col min="3593" max="3593" width="9.33203125" style="419"/>
    <col min="3594" max="3594" width="14" style="419" bestFit="1" customWidth="1"/>
    <col min="3595" max="3595" width="15.5" style="419" bestFit="1" customWidth="1"/>
    <col min="3596" max="3596" width="13.33203125" style="419" customWidth="1"/>
    <col min="3597" max="3597" width="16.5" style="419" customWidth="1"/>
    <col min="3598" max="3598" width="12.1640625" style="419" bestFit="1" customWidth="1"/>
    <col min="3599" max="3840" width="9.33203125" style="419"/>
    <col min="3841" max="3842" width="4.83203125" style="419" customWidth="1"/>
    <col min="3843" max="3843" width="23" style="419" customWidth="1"/>
    <col min="3844" max="3844" width="18.6640625" style="419" bestFit="1" customWidth="1"/>
    <col min="3845" max="3845" width="7" style="419" bestFit="1" customWidth="1"/>
    <col min="3846" max="3846" width="20.1640625" style="419" customWidth="1"/>
    <col min="3847" max="3847" width="14.5" style="419" customWidth="1"/>
    <col min="3848" max="3848" width="14" style="419" bestFit="1" customWidth="1"/>
    <col min="3849" max="3849" width="9.33203125" style="419"/>
    <col min="3850" max="3850" width="14" style="419" bestFit="1" customWidth="1"/>
    <col min="3851" max="3851" width="15.5" style="419" bestFit="1" customWidth="1"/>
    <col min="3852" max="3852" width="13.33203125" style="419" customWidth="1"/>
    <col min="3853" max="3853" width="16.5" style="419" customWidth="1"/>
    <col min="3854" max="3854" width="12.1640625" style="419" bestFit="1" customWidth="1"/>
    <col min="3855" max="4096" width="9.33203125" style="419"/>
    <col min="4097" max="4098" width="4.83203125" style="419" customWidth="1"/>
    <col min="4099" max="4099" width="23" style="419" customWidth="1"/>
    <col min="4100" max="4100" width="18.6640625" style="419" bestFit="1" customWidth="1"/>
    <col min="4101" max="4101" width="7" style="419" bestFit="1" customWidth="1"/>
    <col min="4102" max="4102" width="20.1640625" style="419" customWidth="1"/>
    <col min="4103" max="4103" width="14.5" style="419" customWidth="1"/>
    <col min="4104" max="4104" width="14" style="419" bestFit="1" customWidth="1"/>
    <col min="4105" max="4105" width="9.33203125" style="419"/>
    <col min="4106" max="4106" width="14" style="419" bestFit="1" customWidth="1"/>
    <col min="4107" max="4107" width="15.5" style="419" bestFit="1" customWidth="1"/>
    <col min="4108" max="4108" width="13.33203125" style="419" customWidth="1"/>
    <col min="4109" max="4109" width="16.5" style="419" customWidth="1"/>
    <col min="4110" max="4110" width="12.1640625" style="419" bestFit="1" customWidth="1"/>
    <col min="4111" max="4352" width="9.33203125" style="419"/>
    <col min="4353" max="4354" width="4.83203125" style="419" customWidth="1"/>
    <col min="4355" max="4355" width="23" style="419" customWidth="1"/>
    <col min="4356" max="4356" width="18.6640625" style="419" bestFit="1" customWidth="1"/>
    <col min="4357" max="4357" width="7" style="419" bestFit="1" customWidth="1"/>
    <col min="4358" max="4358" width="20.1640625" style="419" customWidth="1"/>
    <col min="4359" max="4359" width="14.5" style="419" customWidth="1"/>
    <col min="4360" max="4360" width="14" style="419" bestFit="1" customWidth="1"/>
    <col min="4361" max="4361" width="9.33203125" style="419"/>
    <col min="4362" max="4362" width="14" style="419" bestFit="1" customWidth="1"/>
    <col min="4363" max="4363" width="15.5" style="419" bestFit="1" customWidth="1"/>
    <col min="4364" max="4364" width="13.33203125" style="419" customWidth="1"/>
    <col min="4365" max="4365" width="16.5" style="419" customWidth="1"/>
    <col min="4366" max="4366" width="12.1640625" style="419" bestFit="1" customWidth="1"/>
    <col min="4367" max="4608" width="9.33203125" style="419"/>
    <col min="4609" max="4610" width="4.83203125" style="419" customWidth="1"/>
    <col min="4611" max="4611" width="23" style="419" customWidth="1"/>
    <col min="4612" max="4612" width="18.6640625" style="419" bestFit="1" customWidth="1"/>
    <col min="4613" max="4613" width="7" style="419" bestFit="1" customWidth="1"/>
    <col min="4614" max="4614" width="20.1640625" style="419" customWidth="1"/>
    <col min="4615" max="4615" width="14.5" style="419" customWidth="1"/>
    <col min="4616" max="4616" width="14" style="419" bestFit="1" customWidth="1"/>
    <col min="4617" max="4617" width="9.33203125" style="419"/>
    <col min="4618" max="4618" width="14" style="419" bestFit="1" customWidth="1"/>
    <col min="4619" max="4619" width="15.5" style="419" bestFit="1" customWidth="1"/>
    <col min="4620" max="4620" width="13.33203125" style="419" customWidth="1"/>
    <col min="4621" max="4621" width="16.5" style="419" customWidth="1"/>
    <col min="4622" max="4622" width="12.1640625" style="419" bestFit="1" customWidth="1"/>
    <col min="4623" max="4864" width="9.33203125" style="419"/>
    <col min="4865" max="4866" width="4.83203125" style="419" customWidth="1"/>
    <col min="4867" max="4867" width="23" style="419" customWidth="1"/>
    <col min="4868" max="4868" width="18.6640625" style="419" bestFit="1" customWidth="1"/>
    <col min="4869" max="4869" width="7" style="419" bestFit="1" customWidth="1"/>
    <col min="4870" max="4870" width="20.1640625" style="419" customWidth="1"/>
    <col min="4871" max="4871" width="14.5" style="419" customWidth="1"/>
    <col min="4872" max="4872" width="14" style="419" bestFit="1" customWidth="1"/>
    <col min="4873" max="4873" width="9.33203125" style="419"/>
    <col min="4874" max="4874" width="14" style="419" bestFit="1" customWidth="1"/>
    <col min="4875" max="4875" width="15.5" style="419" bestFit="1" customWidth="1"/>
    <col min="4876" max="4876" width="13.33203125" style="419" customWidth="1"/>
    <col min="4877" max="4877" width="16.5" style="419" customWidth="1"/>
    <col min="4878" max="4878" width="12.1640625" style="419" bestFit="1" customWidth="1"/>
    <col min="4879" max="5120" width="9.33203125" style="419"/>
    <col min="5121" max="5122" width="4.83203125" style="419" customWidth="1"/>
    <col min="5123" max="5123" width="23" style="419" customWidth="1"/>
    <col min="5124" max="5124" width="18.6640625" style="419" bestFit="1" customWidth="1"/>
    <col min="5125" max="5125" width="7" style="419" bestFit="1" customWidth="1"/>
    <col min="5126" max="5126" width="20.1640625" style="419" customWidth="1"/>
    <col min="5127" max="5127" width="14.5" style="419" customWidth="1"/>
    <col min="5128" max="5128" width="14" style="419" bestFit="1" customWidth="1"/>
    <col min="5129" max="5129" width="9.33203125" style="419"/>
    <col min="5130" max="5130" width="14" style="419" bestFit="1" customWidth="1"/>
    <col min="5131" max="5131" width="15.5" style="419" bestFit="1" customWidth="1"/>
    <col min="5132" max="5132" width="13.33203125" style="419" customWidth="1"/>
    <col min="5133" max="5133" width="16.5" style="419" customWidth="1"/>
    <col min="5134" max="5134" width="12.1640625" style="419" bestFit="1" customWidth="1"/>
    <col min="5135" max="5376" width="9.33203125" style="419"/>
    <col min="5377" max="5378" width="4.83203125" style="419" customWidth="1"/>
    <col min="5379" max="5379" width="23" style="419" customWidth="1"/>
    <col min="5380" max="5380" width="18.6640625" style="419" bestFit="1" customWidth="1"/>
    <col min="5381" max="5381" width="7" style="419" bestFit="1" customWidth="1"/>
    <col min="5382" max="5382" width="20.1640625" style="419" customWidth="1"/>
    <col min="5383" max="5383" width="14.5" style="419" customWidth="1"/>
    <col min="5384" max="5384" width="14" style="419" bestFit="1" customWidth="1"/>
    <col min="5385" max="5385" width="9.33203125" style="419"/>
    <col min="5386" max="5386" width="14" style="419" bestFit="1" customWidth="1"/>
    <col min="5387" max="5387" width="15.5" style="419" bestFit="1" customWidth="1"/>
    <col min="5388" max="5388" width="13.33203125" style="419" customWidth="1"/>
    <col min="5389" max="5389" width="16.5" style="419" customWidth="1"/>
    <col min="5390" max="5390" width="12.1640625" style="419" bestFit="1" customWidth="1"/>
    <col min="5391" max="5632" width="9.33203125" style="419"/>
    <col min="5633" max="5634" width="4.83203125" style="419" customWidth="1"/>
    <col min="5635" max="5635" width="23" style="419" customWidth="1"/>
    <col min="5636" max="5636" width="18.6640625" style="419" bestFit="1" customWidth="1"/>
    <col min="5637" max="5637" width="7" style="419" bestFit="1" customWidth="1"/>
    <col min="5638" max="5638" width="20.1640625" style="419" customWidth="1"/>
    <col min="5639" max="5639" width="14.5" style="419" customWidth="1"/>
    <col min="5640" max="5640" width="14" style="419" bestFit="1" customWidth="1"/>
    <col min="5641" max="5641" width="9.33203125" style="419"/>
    <col min="5642" max="5642" width="14" style="419" bestFit="1" customWidth="1"/>
    <col min="5643" max="5643" width="15.5" style="419" bestFit="1" customWidth="1"/>
    <col min="5644" max="5644" width="13.33203125" style="419" customWidth="1"/>
    <col min="5645" max="5645" width="16.5" style="419" customWidth="1"/>
    <col min="5646" max="5646" width="12.1640625" style="419" bestFit="1" customWidth="1"/>
    <col min="5647" max="5888" width="9.33203125" style="419"/>
    <col min="5889" max="5890" width="4.83203125" style="419" customWidth="1"/>
    <col min="5891" max="5891" width="23" style="419" customWidth="1"/>
    <col min="5892" max="5892" width="18.6640625" style="419" bestFit="1" customWidth="1"/>
    <col min="5893" max="5893" width="7" style="419" bestFit="1" customWidth="1"/>
    <col min="5894" max="5894" width="20.1640625" style="419" customWidth="1"/>
    <col min="5895" max="5895" width="14.5" style="419" customWidth="1"/>
    <col min="5896" max="5896" width="14" style="419" bestFit="1" customWidth="1"/>
    <col min="5897" max="5897" width="9.33203125" style="419"/>
    <col min="5898" max="5898" width="14" style="419" bestFit="1" customWidth="1"/>
    <col min="5899" max="5899" width="15.5" style="419" bestFit="1" customWidth="1"/>
    <col min="5900" max="5900" width="13.33203125" style="419" customWidth="1"/>
    <col min="5901" max="5901" width="16.5" style="419" customWidth="1"/>
    <col min="5902" max="5902" width="12.1640625" style="419" bestFit="1" customWidth="1"/>
    <col min="5903" max="6144" width="9.33203125" style="419"/>
    <col min="6145" max="6146" width="4.83203125" style="419" customWidth="1"/>
    <col min="6147" max="6147" width="23" style="419" customWidth="1"/>
    <col min="6148" max="6148" width="18.6640625" style="419" bestFit="1" customWidth="1"/>
    <col min="6149" max="6149" width="7" style="419" bestFit="1" customWidth="1"/>
    <col min="6150" max="6150" width="20.1640625" style="419" customWidth="1"/>
    <col min="6151" max="6151" width="14.5" style="419" customWidth="1"/>
    <col min="6152" max="6152" width="14" style="419" bestFit="1" customWidth="1"/>
    <col min="6153" max="6153" width="9.33203125" style="419"/>
    <col min="6154" max="6154" width="14" style="419" bestFit="1" customWidth="1"/>
    <col min="6155" max="6155" width="15.5" style="419" bestFit="1" customWidth="1"/>
    <col min="6156" max="6156" width="13.33203125" style="419" customWidth="1"/>
    <col min="6157" max="6157" width="16.5" style="419" customWidth="1"/>
    <col min="6158" max="6158" width="12.1640625" style="419" bestFit="1" customWidth="1"/>
    <col min="6159" max="6400" width="9.33203125" style="419"/>
    <col min="6401" max="6402" width="4.83203125" style="419" customWidth="1"/>
    <col min="6403" max="6403" width="23" style="419" customWidth="1"/>
    <col min="6404" max="6404" width="18.6640625" style="419" bestFit="1" customWidth="1"/>
    <col min="6405" max="6405" width="7" style="419" bestFit="1" customWidth="1"/>
    <col min="6406" max="6406" width="20.1640625" style="419" customWidth="1"/>
    <col min="6407" max="6407" width="14.5" style="419" customWidth="1"/>
    <col min="6408" max="6408" width="14" style="419" bestFit="1" customWidth="1"/>
    <col min="6409" max="6409" width="9.33203125" style="419"/>
    <col min="6410" max="6410" width="14" style="419" bestFit="1" customWidth="1"/>
    <col min="6411" max="6411" width="15.5" style="419" bestFit="1" customWidth="1"/>
    <col min="6412" max="6412" width="13.33203125" style="419" customWidth="1"/>
    <col min="6413" max="6413" width="16.5" style="419" customWidth="1"/>
    <col min="6414" max="6414" width="12.1640625" style="419" bestFit="1" customWidth="1"/>
    <col min="6415" max="6656" width="9.33203125" style="419"/>
    <col min="6657" max="6658" width="4.83203125" style="419" customWidth="1"/>
    <col min="6659" max="6659" width="23" style="419" customWidth="1"/>
    <col min="6660" max="6660" width="18.6640625" style="419" bestFit="1" customWidth="1"/>
    <col min="6661" max="6661" width="7" style="419" bestFit="1" customWidth="1"/>
    <col min="6662" max="6662" width="20.1640625" style="419" customWidth="1"/>
    <col min="6663" max="6663" width="14.5" style="419" customWidth="1"/>
    <col min="6664" max="6664" width="14" style="419" bestFit="1" customWidth="1"/>
    <col min="6665" max="6665" width="9.33203125" style="419"/>
    <col min="6666" max="6666" width="14" style="419" bestFit="1" customWidth="1"/>
    <col min="6667" max="6667" width="15.5" style="419" bestFit="1" customWidth="1"/>
    <col min="6668" max="6668" width="13.33203125" style="419" customWidth="1"/>
    <col min="6669" max="6669" width="16.5" style="419" customWidth="1"/>
    <col min="6670" max="6670" width="12.1640625" style="419" bestFit="1" customWidth="1"/>
    <col min="6671" max="6912" width="9.33203125" style="419"/>
    <col min="6913" max="6914" width="4.83203125" style="419" customWidth="1"/>
    <col min="6915" max="6915" width="23" style="419" customWidth="1"/>
    <col min="6916" max="6916" width="18.6640625" style="419" bestFit="1" customWidth="1"/>
    <col min="6917" max="6917" width="7" style="419" bestFit="1" customWidth="1"/>
    <col min="6918" max="6918" width="20.1640625" style="419" customWidth="1"/>
    <col min="6919" max="6919" width="14.5" style="419" customWidth="1"/>
    <col min="6920" max="6920" width="14" style="419" bestFit="1" customWidth="1"/>
    <col min="6921" max="6921" width="9.33203125" style="419"/>
    <col min="6922" max="6922" width="14" style="419" bestFit="1" customWidth="1"/>
    <col min="6923" max="6923" width="15.5" style="419" bestFit="1" customWidth="1"/>
    <col min="6924" max="6924" width="13.33203125" style="419" customWidth="1"/>
    <col min="6925" max="6925" width="16.5" style="419" customWidth="1"/>
    <col min="6926" max="6926" width="12.1640625" style="419" bestFit="1" customWidth="1"/>
    <col min="6927" max="7168" width="9.33203125" style="419"/>
    <col min="7169" max="7170" width="4.83203125" style="419" customWidth="1"/>
    <col min="7171" max="7171" width="23" style="419" customWidth="1"/>
    <col min="7172" max="7172" width="18.6640625" style="419" bestFit="1" customWidth="1"/>
    <col min="7173" max="7173" width="7" style="419" bestFit="1" customWidth="1"/>
    <col min="7174" max="7174" width="20.1640625" style="419" customWidth="1"/>
    <col min="7175" max="7175" width="14.5" style="419" customWidth="1"/>
    <col min="7176" max="7176" width="14" style="419" bestFit="1" customWidth="1"/>
    <col min="7177" max="7177" width="9.33203125" style="419"/>
    <col min="7178" max="7178" width="14" style="419" bestFit="1" customWidth="1"/>
    <col min="7179" max="7179" width="15.5" style="419" bestFit="1" customWidth="1"/>
    <col min="7180" max="7180" width="13.33203125" style="419" customWidth="1"/>
    <col min="7181" max="7181" width="16.5" style="419" customWidth="1"/>
    <col min="7182" max="7182" width="12.1640625" style="419" bestFit="1" customWidth="1"/>
    <col min="7183" max="7424" width="9.33203125" style="419"/>
    <col min="7425" max="7426" width="4.83203125" style="419" customWidth="1"/>
    <col min="7427" max="7427" width="23" style="419" customWidth="1"/>
    <col min="7428" max="7428" width="18.6640625" style="419" bestFit="1" customWidth="1"/>
    <col min="7429" max="7429" width="7" style="419" bestFit="1" customWidth="1"/>
    <col min="7430" max="7430" width="20.1640625" style="419" customWidth="1"/>
    <col min="7431" max="7431" width="14.5" style="419" customWidth="1"/>
    <col min="7432" max="7432" width="14" style="419" bestFit="1" customWidth="1"/>
    <col min="7433" max="7433" width="9.33203125" style="419"/>
    <col min="7434" max="7434" width="14" style="419" bestFit="1" customWidth="1"/>
    <col min="7435" max="7435" width="15.5" style="419" bestFit="1" customWidth="1"/>
    <col min="7436" max="7436" width="13.33203125" style="419" customWidth="1"/>
    <col min="7437" max="7437" width="16.5" style="419" customWidth="1"/>
    <col min="7438" max="7438" width="12.1640625" style="419" bestFit="1" customWidth="1"/>
    <col min="7439" max="7680" width="9.33203125" style="419"/>
    <col min="7681" max="7682" width="4.83203125" style="419" customWidth="1"/>
    <col min="7683" max="7683" width="23" style="419" customWidth="1"/>
    <col min="7684" max="7684" width="18.6640625" style="419" bestFit="1" customWidth="1"/>
    <col min="7685" max="7685" width="7" style="419" bestFit="1" customWidth="1"/>
    <col min="7686" max="7686" width="20.1640625" style="419" customWidth="1"/>
    <col min="7687" max="7687" width="14.5" style="419" customWidth="1"/>
    <col min="7688" max="7688" width="14" style="419" bestFit="1" customWidth="1"/>
    <col min="7689" max="7689" width="9.33203125" style="419"/>
    <col min="7690" max="7690" width="14" style="419" bestFit="1" customWidth="1"/>
    <col min="7691" max="7691" width="15.5" style="419" bestFit="1" customWidth="1"/>
    <col min="7692" max="7692" width="13.33203125" style="419" customWidth="1"/>
    <col min="7693" max="7693" width="16.5" style="419" customWidth="1"/>
    <col min="7694" max="7694" width="12.1640625" style="419" bestFit="1" customWidth="1"/>
    <col min="7695" max="7936" width="9.33203125" style="419"/>
    <col min="7937" max="7938" width="4.83203125" style="419" customWidth="1"/>
    <col min="7939" max="7939" width="23" style="419" customWidth="1"/>
    <col min="7940" max="7940" width="18.6640625" style="419" bestFit="1" customWidth="1"/>
    <col min="7941" max="7941" width="7" style="419" bestFit="1" customWidth="1"/>
    <col min="7942" max="7942" width="20.1640625" style="419" customWidth="1"/>
    <col min="7943" max="7943" width="14.5" style="419" customWidth="1"/>
    <col min="7944" max="7944" width="14" style="419" bestFit="1" customWidth="1"/>
    <col min="7945" max="7945" width="9.33203125" style="419"/>
    <col min="7946" max="7946" width="14" style="419" bestFit="1" customWidth="1"/>
    <col min="7947" max="7947" width="15.5" style="419" bestFit="1" customWidth="1"/>
    <col min="7948" max="7948" width="13.33203125" style="419" customWidth="1"/>
    <col min="7949" max="7949" width="16.5" style="419" customWidth="1"/>
    <col min="7950" max="7950" width="12.1640625" style="419" bestFit="1" customWidth="1"/>
    <col min="7951" max="8192" width="9.33203125" style="419"/>
    <col min="8193" max="8194" width="4.83203125" style="419" customWidth="1"/>
    <col min="8195" max="8195" width="23" style="419" customWidth="1"/>
    <col min="8196" max="8196" width="18.6640625" style="419" bestFit="1" customWidth="1"/>
    <col min="8197" max="8197" width="7" style="419" bestFit="1" customWidth="1"/>
    <col min="8198" max="8198" width="20.1640625" style="419" customWidth="1"/>
    <col min="8199" max="8199" width="14.5" style="419" customWidth="1"/>
    <col min="8200" max="8200" width="14" style="419" bestFit="1" customWidth="1"/>
    <col min="8201" max="8201" width="9.33203125" style="419"/>
    <col min="8202" max="8202" width="14" style="419" bestFit="1" customWidth="1"/>
    <col min="8203" max="8203" width="15.5" style="419" bestFit="1" customWidth="1"/>
    <col min="8204" max="8204" width="13.33203125" style="419" customWidth="1"/>
    <col min="8205" max="8205" width="16.5" style="419" customWidth="1"/>
    <col min="8206" max="8206" width="12.1640625" style="419" bestFit="1" customWidth="1"/>
    <col min="8207" max="8448" width="9.33203125" style="419"/>
    <col min="8449" max="8450" width="4.83203125" style="419" customWidth="1"/>
    <col min="8451" max="8451" width="23" style="419" customWidth="1"/>
    <col min="8452" max="8452" width="18.6640625" style="419" bestFit="1" customWidth="1"/>
    <col min="8453" max="8453" width="7" style="419" bestFit="1" customWidth="1"/>
    <col min="8454" max="8454" width="20.1640625" style="419" customWidth="1"/>
    <col min="8455" max="8455" width="14.5" style="419" customWidth="1"/>
    <col min="8456" max="8456" width="14" style="419" bestFit="1" customWidth="1"/>
    <col min="8457" max="8457" width="9.33203125" style="419"/>
    <col min="8458" max="8458" width="14" style="419" bestFit="1" customWidth="1"/>
    <col min="8459" max="8459" width="15.5" style="419" bestFit="1" customWidth="1"/>
    <col min="8460" max="8460" width="13.33203125" style="419" customWidth="1"/>
    <col min="8461" max="8461" width="16.5" style="419" customWidth="1"/>
    <col min="8462" max="8462" width="12.1640625" style="419" bestFit="1" customWidth="1"/>
    <col min="8463" max="8704" width="9.33203125" style="419"/>
    <col min="8705" max="8706" width="4.83203125" style="419" customWidth="1"/>
    <col min="8707" max="8707" width="23" style="419" customWidth="1"/>
    <col min="8708" max="8708" width="18.6640625" style="419" bestFit="1" customWidth="1"/>
    <col min="8709" max="8709" width="7" style="419" bestFit="1" customWidth="1"/>
    <col min="8710" max="8710" width="20.1640625" style="419" customWidth="1"/>
    <col min="8711" max="8711" width="14.5" style="419" customWidth="1"/>
    <col min="8712" max="8712" width="14" style="419" bestFit="1" customWidth="1"/>
    <col min="8713" max="8713" width="9.33203125" style="419"/>
    <col min="8714" max="8714" width="14" style="419" bestFit="1" customWidth="1"/>
    <col min="8715" max="8715" width="15.5" style="419" bestFit="1" customWidth="1"/>
    <col min="8716" max="8716" width="13.33203125" style="419" customWidth="1"/>
    <col min="8717" max="8717" width="16.5" style="419" customWidth="1"/>
    <col min="8718" max="8718" width="12.1640625" style="419" bestFit="1" customWidth="1"/>
    <col min="8719" max="8960" width="9.33203125" style="419"/>
    <col min="8961" max="8962" width="4.83203125" style="419" customWidth="1"/>
    <col min="8963" max="8963" width="23" style="419" customWidth="1"/>
    <col min="8964" max="8964" width="18.6640625" style="419" bestFit="1" customWidth="1"/>
    <col min="8965" max="8965" width="7" style="419" bestFit="1" customWidth="1"/>
    <col min="8966" max="8966" width="20.1640625" style="419" customWidth="1"/>
    <col min="8967" max="8967" width="14.5" style="419" customWidth="1"/>
    <col min="8968" max="8968" width="14" style="419" bestFit="1" customWidth="1"/>
    <col min="8969" max="8969" width="9.33203125" style="419"/>
    <col min="8970" max="8970" width="14" style="419" bestFit="1" customWidth="1"/>
    <col min="8971" max="8971" width="15.5" style="419" bestFit="1" customWidth="1"/>
    <col min="8972" max="8972" width="13.33203125" style="419" customWidth="1"/>
    <col min="8973" max="8973" width="16.5" style="419" customWidth="1"/>
    <col min="8974" max="8974" width="12.1640625" style="419" bestFit="1" customWidth="1"/>
    <col min="8975" max="9216" width="9.33203125" style="419"/>
    <col min="9217" max="9218" width="4.83203125" style="419" customWidth="1"/>
    <col min="9219" max="9219" width="23" style="419" customWidth="1"/>
    <col min="9220" max="9220" width="18.6640625" style="419" bestFit="1" customWidth="1"/>
    <col min="9221" max="9221" width="7" style="419" bestFit="1" customWidth="1"/>
    <col min="9222" max="9222" width="20.1640625" style="419" customWidth="1"/>
    <col min="9223" max="9223" width="14.5" style="419" customWidth="1"/>
    <col min="9224" max="9224" width="14" style="419" bestFit="1" customWidth="1"/>
    <col min="9225" max="9225" width="9.33203125" style="419"/>
    <col min="9226" max="9226" width="14" style="419" bestFit="1" customWidth="1"/>
    <col min="9227" max="9227" width="15.5" style="419" bestFit="1" customWidth="1"/>
    <col min="9228" max="9228" width="13.33203125" style="419" customWidth="1"/>
    <col min="9229" max="9229" width="16.5" style="419" customWidth="1"/>
    <col min="9230" max="9230" width="12.1640625" style="419" bestFit="1" customWidth="1"/>
    <col min="9231" max="9472" width="9.33203125" style="419"/>
    <col min="9473" max="9474" width="4.83203125" style="419" customWidth="1"/>
    <col min="9475" max="9475" width="23" style="419" customWidth="1"/>
    <col min="9476" max="9476" width="18.6640625" style="419" bestFit="1" customWidth="1"/>
    <col min="9477" max="9477" width="7" style="419" bestFit="1" customWidth="1"/>
    <col min="9478" max="9478" width="20.1640625" style="419" customWidth="1"/>
    <col min="9479" max="9479" width="14.5" style="419" customWidth="1"/>
    <col min="9480" max="9480" width="14" style="419" bestFit="1" customWidth="1"/>
    <col min="9481" max="9481" width="9.33203125" style="419"/>
    <col min="9482" max="9482" width="14" style="419" bestFit="1" customWidth="1"/>
    <col min="9483" max="9483" width="15.5" style="419" bestFit="1" customWidth="1"/>
    <col min="9484" max="9484" width="13.33203125" style="419" customWidth="1"/>
    <col min="9485" max="9485" width="16.5" style="419" customWidth="1"/>
    <col min="9486" max="9486" width="12.1640625" style="419" bestFit="1" customWidth="1"/>
    <col min="9487" max="9728" width="9.33203125" style="419"/>
    <col min="9729" max="9730" width="4.83203125" style="419" customWidth="1"/>
    <col min="9731" max="9731" width="23" style="419" customWidth="1"/>
    <col min="9732" max="9732" width="18.6640625" style="419" bestFit="1" customWidth="1"/>
    <col min="9733" max="9733" width="7" style="419" bestFit="1" customWidth="1"/>
    <col min="9734" max="9734" width="20.1640625" style="419" customWidth="1"/>
    <col min="9735" max="9735" width="14.5" style="419" customWidth="1"/>
    <col min="9736" max="9736" width="14" style="419" bestFit="1" customWidth="1"/>
    <col min="9737" max="9737" width="9.33203125" style="419"/>
    <col min="9738" max="9738" width="14" style="419" bestFit="1" customWidth="1"/>
    <col min="9739" max="9739" width="15.5" style="419" bestFit="1" customWidth="1"/>
    <col min="9740" max="9740" width="13.33203125" style="419" customWidth="1"/>
    <col min="9741" max="9741" width="16.5" style="419" customWidth="1"/>
    <col min="9742" max="9742" width="12.1640625" style="419" bestFit="1" customWidth="1"/>
    <col min="9743" max="9984" width="9.33203125" style="419"/>
    <col min="9985" max="9986" width="4.83203125" style="419" customWidth="1"/>
    <col min="9987" max="9987" width="23" style="419" customWidth="1"/>
    <col min="9988" max="9988" width="18.6640625" style="419" bestFit="1" customWidth="1"/>
    <col min="9989" max="9989" width="7" style="419" bestFit="1" customWidth="1"/>
    <col min="9990" max="9990" width="20.1640625" style="419" customWidth="1"/>
    <col min="9991" max="9991" width="14.5" style="419" customWidth="1"/>
    <col min="9992" max="9992" width="14" style="419" bestFit="1" customWidth="1"/>
    <col min="9993" max="9993" width="9.33203125" style="419"/>
    <col min="9994" max="9994" width="14" style="419" bestFit="1" customWidth="1"/>
    <col min="9995" max="9995" width="15.5" style="419" bestFit="1" customWidth="1"/>
    <col min="9996" max="9996" width="13.33203125" style="419" customWidth="1"/>
    <col min="9997" max="9997" width="16.5" style="419" customWidth="1"/>
    <col min="9998" max="9998" width="12.1640625" style="419" bestFit="1" customWidth="1"/>
    <col min="9999" max="10240" width="9.33203125" style="419"/>
    <col min="10241" max="10242" width="4.83203125" style="419" customWidth="1"/>
    <col min="10243" max="10243" width="23" style="419" customWidth="1"/>
    <col min="10244" max="10244" width="18.6640625" style="419" bestFit="1" customWidth="1"/>
    <col min="10245" max="10245" width="7" style="419" bestFit="1" customWidth="1"/>
    <col min="10246" max="10246" width="20.1640625" style="419" customWidth="1"/>
    <col min="10247" max="10247" width="14.5" style="419" customWidth="1"/>
    <col min="10248" max="10248" width="14" style="419" bestFit="1" customWidth="1"/>
    <col min="10249" max="10249" width="9.33203125" style="419"/>
    <col min="10250" max="10250" width="14" style="419" bestFit="1" customWidth="1"/>
    <col min="10251" max="10251" width="15.5" style="419" bestFit="1" customWidth="1"/>
    <col min="10252" max="10252" width="13.33203125" style="419" customWidth="1"/>
    <col min="10253" max="10253" width="16.5" style="419" customWidth="1"/>
    <col min="10254" max="10254" width="12.1640625" style="419" bestFit="1" customWidth="1"/>
    <col min="10255" max="10496" width="9.33203125" style="419"/>
    <col min="10497" max="10498" width="4.83203125" style="419" customWidth="1"/>
    <col min="10499" max="10499" width="23" style="419" customWidth="1"/>
    <col min="10500" max="10500" width="18.6640625" style="419" bestFit="1" customWidth="1"/>
    <col min="10501" max="10501" width="7" style="419" bestFit="1" customWidth="1"/>
    <col min="10502" max="10502" width="20.1640625" style="419" customWidth="1"/>
    <col min="10503" max="10503" width="14.5" style="419" customWidth="1"/>
    <col min="10504" max="10504" width="14" style="419" bestFit="1" customWidth="1"/>
    <col min="10505" max="10505" width="9.33203125" style="419"/>
    <col min="10506" max="10506" width="14" style="419" bestFit="1" customWidth="1"/>
    <col min="10507" max="10507" width="15.5" style="419" bestFit="1" customWidth="1"/>
    <col min="10508" max="10508" width="13.33203125" style="419" customWidth="1"/>
    <col min="10509" max="10509" width="16.5" style="419" customWidth="1"/>
    <col min="10510" max="10510" width="12.1640625" style="419" bestFit="1" customWidth="1"/>
    <col min="10511" max="10752" width="9.33203125" style="419"/>
    <col min="10753" max="10754" width="4.83203125" style="419" customWidth="1"/>
    <col min="10755" max="10755" width="23" style="419" customWidth="1"/>
    <col min="10756" max="10756" width="18.6640625" style="419" bestFit="1" customWidth="1"/>
    <col min="10757" max="10757" width="7" style="419" bestFit="1" customWidth="1"/>
    <col min="10758" max="10758" width="20.1640625" style="419" customWidth="1"/>
    <col min="10759" max="10759" width="14.5" style="419" customWidth="1"/>
    <col min="10760" max="10760" width="14" style="419" bestFit="1" customWidth="1"/>
    <col min="10761" max="10761" width="9.33203125" style="419"/>
    <col min="10762" max="10762" width="14" style="419" bestFit="1" customWidth="1"/>
    <col min="10763" max="10763" width="15.5" style="419" bestFit="1" customWidth="1"/>
    <col min="10764" max="10764" width="13.33203125" style="419" customWidth="1"/>
    <col min="10765" max="10765" width="16.5" style="419" customWidth="1"/>
    <col min="10766" max="10766" width="12.1640625" style="419" bestFit="1" customWidth="1"/>
    <col min="10767" max="11008" width="9.33203125" style="419"/>
    <col min="11009" max="11010" width="4.83203125" style="419" customWidth="1"/>
    <col min="11011" max="11011" width="23" style="419" customWidth="1"/>
    <col min="11012" max="11012" width="18.6640625" style="419" bestFit="1" customWidth="1"/>
    <col min="11013" max="11013" width="7" style="419" bestFit="1" customWidth="1"/>
    <col min="11014" max="11014" width="20.1640625" style="419" customWidth="1"/>
    <col min="11015" max="11015" width="14.5" style="419" customWidth="1"/>
    <col min="11016" max="11016" width="14" style="419" bestFit="1" customWidth="1"/>
    <col min="11017" max="11017" width="9.33203125" style="419"/>
    <col min="11018" max="11018" width="14" style="419" bestFit="1" customWidth="1"/>
    <col min="11019" max="11019" width="15.5" style="419" bestFit="1" customWidth="1"/>
    <col min="11020" max="11020" width="13.33203125" style="419" customWidth="1"/>
    <col min="11021" max="11021" width="16.5" style="419" customWidth="1"/>
    <col min="11022" max="11022" width="12.1640625" style="419" bestFit="1" customWidth="1"/>
    <col min="11023" max="11264" width="9.33203125" style="419"/>
    <col min="11265" max="11266" width="4.83203125" style="419" customWidth="1"/>
    <col min="11267" max="11267" width="23" style="419" customWidth="1"/>
    <col min="11268" max="11268" width="18.6640625" style="419" bestFit="1" customWidth="1"/>
    <col min="11269" max="11269" width="7" style="419" bestFit="1" customWidth="1"/>
    <col min="11270" max="11270" width="20.1640625" style="419" customWidth="1"/>
    <col min="11271" max="11271" width="14.5" style="419" customWidth="1"/>
    <col min="11272" max="11272" width="14" style="419" bestFit="1" customWidth="1"/>
    <col min="11273" max="11273" width="9.33203125" style="419"/>
    <col min="11274" max="11274" width="14" style="419" bestFit="1" customWidth="1"/>
    <col min="11275" max="11275" width="15.5" style="419" bestFit="1" customWidth="1"/>
    <col min="11276" max="11276" width="13.33203125" style="419" customWidth="1"/>
    <col min="11277" max="11277" width="16.5" style="419" customWidth="1"/>
    <col min="11278" max="11278" width="12.1640625" style="419" bestFit="1" customWidth="1"/>
    <col min="11279" max="11520" width="9.33203125" style="419"/>
    <col min="11521" max="11522" width="4.83203125" style="419" customWidth="1"/>
    <col min="11523" max="11523" width="23" style="419" customWidth="1"/>
    <col min="11524" max="11524" width="18.6640625" style="419" bestFit="1" customWidth="1"/>
    <col min="11525" max="11525" width="7" style="419" bestFit="1" customWidth="1"/>
    <col min="11526" max="11526" width="20.1640625" style="419" customWidth="1"/>
    <col min="11527" max="11527" width="14.5" style="419" customWidth="1"/>
    <col min="11528" max="11528" width="14" style="419" bestFit="1" customWidth="1"/>
    <col min="11529" max="11529" width="9.33203125" style="419"/>
    <col min="11530" max="11530" width="14" style="419" bestFit="1" customWidth="1"/>
    <col min="11531" max="11531" width="15.5" style="419" bestFit="1" customWidth="1"/>
    <col min="11532" max="11532" width="13.33203125" style="419" customWidth="1"/>
    <col min="11533" max="11533" width="16.5" style="419" customWidth="1"/>
    <col min="11534" max="11534" width="12.1640625" style="419" bestFit="1" customWidth="1"/>
    <col min="11535" max="11776" width="9.33203125" style="419"/>
    <col min="11777" max="11778" width="4.83203125" style="419" customWidth="1"/>
    <col min="11779" max="11779" width="23" style="419" customWidth="1"/>
    <col min="11780" max="11780" width="18.6640625" style="419" bestFit="1" customWidth="1"/>
    <col min="11781" max="11781" width="7" style="419" bestFit="1" customWidth="1"/>
    <col min="11782" max="11782" width="20.1640625" style="419" customWidth="1"/>
    <col min="11783" max="11783" width="14.5" style="419" customWidth="1"/>
    <col min="11784" max="11784" width="14" style="419" bestFit="1" customWidth="1"/>
    <col min="11785" max="11785" width="9.33203125" style="419"/>
    <col min="11786" max="11786" width="14" style="419" bestFit="1" customWidth="1"/>
    <col min="11787" max="11787" width="15.5" style="419" bestFit="1" customWidth="1"/>
    <col min="11788" max="11788" width="13.33203125" style="419" customWidth="1"/>
    <col min="11789" max="11789" width="16.5" style="419" customWidth="1"/>
    <col min="11790" max="11790" width="12.1640625" style="419" bestFit="1" customWidth="1"/>
    <col min="11791" max="12032" width="9.33203125" style="419"/>
    <col min="12033" max="12034" width="4.83203125" style="419" customWidth="1"/>
    <col min="12035" max="12035" width="23" style="419" customWidth="1"/>
    <col min="12036" max="12036" width="18.6640625" style="419" bestFit="1" customWidth="1"/>
    <col min="12037" max="12037" width="7" style="419" bestFit="1" customWidth="1"/>
    <col min="12038" max="12038" width="20.1640625" style="419" customWidth="1"/>
    <col min="12039" max="12039" width="14.5" style="419" customWidth="1"/>
    <col min="12040" max="12040" width="14" style="419" bestFit="1" customWidth="1"/>
    <col min="12041" max="12041" width="9.33203125" style="419"/>
    <col min="12042" max="12042" width="14" style="419" bestFit="1" customWidth="1"/>
    <col min="12043" max="12043" width="15.5" style="419" bestFit="1" customWidth="1"/>
    <col min="12044" max="12044" width="13.33203125" style="419" customWidth="1"/>
    <col min="12045" max="12045" width="16.5" style="419" customWidth="1"/>
    <col min="12046" max="12046" width="12.1640625" style="419" bestFit="1" customWidth="1"/>
    <col min="12047" max="12288" width="9.33203125" style="419"/>
    <col min="12289" max="12290" width="4.83203125" style="419" customWidth="1"/>
    <col min="12291" max="12291" width="23" style="419" customWidth="1"/>
    <col min="12292" max="12292" width="18.6640625" style="419" bestFit="1" customWidth="1"/>
    <col min="12293" max="12293" width="7" style="419" bestFit="1" customWidth="1"/>
    <col min="12294" max="12294" width="20.1640625" style="419" customWidth="1"/>
    <col min="12295" max="12295" width="14.5" style="419" customWidth="1"/>
    <col min="12296" max="12296" width="14" style="419" bestFit="1" customWidth="1"/>
    <col min="12297" max="12297" width="9.33203125" style="419"/>
    <col min="12298" max="12298" width="14" style="419" bestFit="1" customWidth="1"/>
    <col min="12299" max="12299" width="15.5" style="419" bestFit="1" customWidth="1"/>
    <col min="12300" max="12300" width="13.33203125" style="419" customWidth="1"/>
    <col min="12301" max="12301" width="16.5" style="419" customWidth="1"/>
    <col min="12302" max="12302" width="12.1640625" style="419" bestFit="1" customWidth="1"/>
    <col min="12303" max="12544" width="9.33203125" style="419"/>
    <col min="12545" max="12546" width="4.83203125" style="419" customWidth="1"/>
    <col min="12547" max="12547" width="23" style="419" customWidth="1"/>
    <col min="12548" max="12548" width="18.6640625" style="419" bestFit="1" customWidth="1"/>
    <col min="12549" max="12549" width="7" style="419" bestFit="1" customWidth="1"/>
    <col min="12550" max="12550" width="20.1640625" style="419" customWidth="1"/>
    <col min="12551" max="12551" width="14.5" style="419" customWidth="1"/>
    <col min="12552" max="12552" width="14" style="419" bestFit="1" customWidth="1"/>
    <col min="12553" max="12553" width="9.33203125" style="419"/>
    <col min="12554" max="12554" width="14" style="419" bestFit="1" customWidth="1"/>
    <col min="12555" max="12555" width="15.5" style="419" bestFit="1" customWidth="1"/>
    <col min="12556" max="12556" width="13.33203125" style="419" customWidth="1"/>
    <col min="12557" max="12557" width="16.5" style="419" customWidth="1"/>
    <col min="12558" max="12558" width="12.1640625" style="419" bestFit="1" customWidth="1"/>
    <col min="12559" max="12800" width="9.33203125" style="419"/>
    <col min="12801" max="12802" width="4.83203125" style="419" customWidth="1"/>
    <col min="12803" max="12803" width="23" style="419" customWidth="1"/>
    <col min="12804" max="12804" width="18.6640625" style="419" bestFit="1" customWidth="1"/>
    <col min="12805" max="12805" width="7" style="419" bestFit="1" customWidth="1"/>
    <col min="12806" max="12806" width="20.1640625" style="419" customWidth="1"/>
    <col min="12807" max="12807" width="14.5" style="419" customWidth="1"/>
    <col min="12808" max="12808" width="14" style="419" bestFit="1" customWidth="1"/>
    <col min="12809" max="12809" width="9.33203125" style="419"/>
    <col min="12810" max="12810" width="14" style="419" bestFit="1" customWidth="1"/>
    <col min="12811" max="12811" width="15.5" style="419" bestFit="1" customWidth="1"/>
    <col min="12812" max="12812" width="13.33203125" style="419" customWidth="1"/>
    <col min="12813" max="12813" width="16.5" style="419" customWidth="1"/>
    <col min="12814" max="12814" width="12.1640625" style="419" bestFit="1" customWidth="1"/>
    <col min="12815" max="13056" width="9.33203125" style="419"/>
    <col min="13057" max="13058" width="4.83203125" style="419" customWidth="1"/>
    <col min="13059" max="13059" width="23" style="419" customWidth="1"/>
    <col min="13060" max="13060" width="18.6640625" style="419" bestFit="1" customWidth="1"/>
    <col min="13061" max="13061" width="7" style="419" bestFit="1" customWidth="1"/>
    <col min="13062" max="13062" width="20.1640625" style="419" customWidth="1"/>
    <col min="13063" max="13063" width="14.5" style="419" customWidth="1"/>
    <col min="13064" max="13064" width="14" style="419" bestFit="1" customWidth="1"/>
    <col min="13065" max="13065" width="9.33203125" style="419"/>
    <col min="13066" max="13066" width="14" style="419" bestFit="1" customWidth="1"/>
    <col min="13067" max="13067" width="15.5" style="419" bestFit="1" customWidth="1"/>
    <col min="13068" max="13068" width="13.33203125" style="419" customWidth="1"/>
    <col min="13069" max="13069" width="16.5" style="419" customWidth="1"/>
    <col min="13070" max="13070" width="12.1640625" style="419" bestFit="1" customWidth="1"/>
    <col min="13071" max="13312" width="9.33203125" style="419"/>
    <col min="13313" max="13314" width="4.83203125" style="419" customWidth="1"/>
    <col min="13315" max="13315" width="23" style="419" customWidth="1"/>
    <col min="13316" max="13316" width="18.6640625" style="419" bestFit="1" customWidth="1"/>
    <col min="13317" max="13317" width="7" style="419" bestFit="1" customWidth="1"/>
    <col min="13318" max="13318" width="20.1640625" style="419" customWidth="1"/>
    <col min="13319" max="13319" width="14.5" style="419" customWidth="1"/>
    <col min="13320" max="13320" width="14" style="419" bestFit="1" customWidth="1"/>
    <col min="13321" max="13321" width="9.33203125" style="419"/>
    <col min="13322" max="13322" width="14" style="419" bestFit="1" customWidth="1"/>
    <col min="13323" max="13323" width="15.5" style="419" bestFit="1" customWidth="1"/>
    <col min="13324" max="13324" width="13.33203125" style="419" customWidth="1"/>
    <col min="13325" max="13325" width="16.5" style="419" customWidth="1"/>
    <col min="13326" max="13326" width="12.1640625" style="419" bestFit="1" customWidth="1"/>
    <col min="13327" max="13568" width="9.33203125" style="419"/>
    <col min="13569" max="13570" width="4.83203125" style="419" customWidth="1"/>
    <col min="13571" max="13571" width="23" style="419" customWidth="1"/>
    <col min="13572" max="13572" width="18.6640625" style="419" bestFit="1" customWidth="1"/>
    <col min="13573" max="13573" width="7" style="419" bestFit="1" customWidth="1"/>
    <col min="13574" max="13574" width="20.1640625" style="419" customWidth="1"/>
    <col min="13575" max="13575" width="14.5" style="419" customWidth="1"/>
    <col min="13576" max="13576" width="14" style="419" bestFit="1" customWidth="1"/>
    <col min="13577" max="13577" width="9.33203125" style="419"/>
    <col min="13578" max="13578" width="14" style="419" bestFit="1" customWidth="1"/>
    <col min="13579" max="13579" width="15.5" style="419" bestFit="1" customWidth="1"/>
    <col min="13580" max="13580" width="13.33203125" style="419" customWidth="1"/>
    <col min="13581" max="13581" width="16.5" style="419" customWidth="1"/>
    <col min="13582" max="13582" width="12.1640625" style="419" bestFit="1" customWidth="1"/>
    <col min="13583" max="13824" width="9.33203125" style="419"/>
    <col min="13825" max="13826" width="4.83203125" style="419" customWidth="1"/>
    <col min="13827" max="13827" width="23" style="419" customWidth="1"/>
    <col min="13828" max="13828" width="18.6640625" style="419" bestFit="1" customWidth="1"/>
    <col min="13829" max="13829" width="7" style="419" bestFit="1" customWidth="1"/>
    <col min="13830" max="13830" width="20.1640625" style="419" customWidth="1"/>
    <col min="13831" max="13831" width="14.5" style="419" customWidth="1"/>
    <col min="13832" max="13832" width="14" style="419" bestFit="1" customWidth="1"/>
    <col min="13833" max="13833" width="9.33203125" style="419"/>
    <col min="13834" max="13834" width="14" style="419" bestFit="1" customWidth="1"/>
    <col min="13835" max="13835" width="15.5" style="419" bestFit="1" customWidth="1"/>
    <col min="13836" max="13836" width="13.33203125" style="419" customWidth="1"/>
    <col min="13837" max="13837" width="16.5" style="419" customWidth="1"/>
    <col min="13838" max="13838" width="12.1640625" style="419" bestFit="1" customWidth="1"/>
    <col min="13839" max="14080" width="9.33203125" style="419"/>
    <col min="14081" max="14082" width="4.83203125" style="419" customWidth="1"/>
    <col min="14083" max="14083" width="23" style="419" customWidth="1"/>
    <col min="14084" max="14084" width="18.6640625" style="419" bestFit="1" customWidth="1"/>
    <col min="14085" max="14085" width="7" style="419" bestFit="1" customWidth="1"/>
    <col min="14086" max="14086" width="20.1640625" style="419" customWidth="1"/>
    <col min="14087" max="14087" width="14.5" style="419" customWidth="1"/>
    <col min="14088" max="14088" width="14" style="419" bestFit="1" customWidth="1"/>
    <col min="14089" max="14089" width="9.33203125" style="419"/>
    <col min="14090" max="14090" width="14" style="419" bestFit="1" customWidth="1"/>
    <col min="14091" max="14091" width="15.5" style="419" bestFit="1" customWidth="1"/>
    <col min="14092" max="14092" width="13.33203125" style="419" customWidth="1"/>
    <col min="14093" max="14093" width="16.5" style="419" customWidth="1"/>
    <col min="14094" max="14094" width="12.1640625" style="419" bestFit="1" customWidth="1"/>
    <col min="14095" max="14336" width="9.33203125" style="419"/>
    <col min="14337" max="14338" width="4.83203125" style="419" customWidth="1"/>
    <col min="14339" max="14339" width="23" style="419" customWidth="1"/>
    <col min="14340" max="14340" width="18.6640625" style="419" bestFit="1" customWidth="1"/>
    <col min="14341" max="14341" width="7" style="419" bestFit="1" customWidth="1"/>
    <col min="14342" max="14342" width="20.1640625" style="419" customWidth="1"/>
    <col min="14343" max="14343" width="14.5" style="419" customWidth="1"/>
    <col min="14344" max="14344" width="14" style="419" bestFit="1" customWidth="1"/>
    <col min="14345" max="14345" width="9.33203125" style="419"/>
    <col min="14346" max="14346" width="14" style="419" bestFit="1" customWidth="1"/>
    <col min="14347" max="14347" width="15.5" style="419" bestFit="1" customWidth="1"/>
    <col min="14348" max="14348" width="13.33203125" style="419" customWidth="1"/>
    <col min="14349" max="14349" width="16.5" style="419" customWidth="1"/>
    <col min="14350" max="14350" width="12.1640625" style="419" bestFit="1" customWidth="1"/>
    <col min="14351" max="14592" width="9.33203125" style="419"/>
    <col min="14593" max="14594" width="4.83203125" style="419" customWidth="1"/>
    <col min="14595" max="14595" width="23" style="419" customWidth="1"/>
    <col min="14596" max="14596" width="18.6640625" style="419" bestFit="1" customWidth="1"/>
    <col min="14597" max="14597" width="7" style="419" bestFit="1" customWidth="1"/>
    <col min="14598" max="14598" width="20.1640625" style="419" customWidth="1"/>
    <col min="14599" max="14599" width="14.5" style="419" customWidth="1"/>
    <col min="14600" max="14600" width="14" style="419" bestFit="1" customWidth="1"/>
    <col min="14601" max="14601" width="9.33203125" style="419"/>
    <col min="14602" max="14602" width="14" style="419" bestFit="1" customWidth="1"/>
    <col min="14603" max="14603" width="15.5" style="419" bestFit="1" customWidth="1"/>
    <col min="14604" max="14604" width="13.33203125" style="419" customWidth="1"/>
    <col min="14605" max="14605" width="16.5" style="419" customWidth="1"/>
    <col min="14606" max="14606" width="12.1640625" style="419" bestFit="1" customWidth="1"/>
    <col min="14607" max="14848" width="9.33203125" style="419"/>
    <col min="14849" max="14850" width="4.83203125" style="419" customWidth="1"/>
    <col min="14851" max="14851" width="23" style="419" customWidth="1"/>
    <col min="14852" max="14852" width="18.6640625" style="419" bestFit="1" customWidth="1"/>
    <col min="14853" max="14853" width="7" style="419" bestFit="1" customWidth="1"/>
    <col min="14854" max="14854" width="20.1640625" style="419" customWidth="1"/>
    <col min="14855" max="14855" width="14.5" style="419" customWidth="1"/>
    <col min="14856" max="14856" width="14" style="419" bestFit="1" customWidth="1"/>
    <col min="14857" max="14857" width="9.33203125" style="419"/>
    <col min="14858" max="14858" width="14" style="419" bestFit="1" customWidth="1"/>
    <col min="14859" max="14859" width="15.5" style="419" bestFit="1" customWidth="1"/>
    <col min="14860" max="14860" width="13.33203125" style="419" customWidth="1"/>
    <col min="14861" max="14861" width="16.5" style="419" customWidth="1"/>
    <col min="14862" max="14862" width="12.1640625" style="419" bestFit="1" customWidth="1"/>
    <col min="14863" max="15104" width="9.33203125" style="419"/>
    <col min="15105" max="15106" width="4.83203125" style="419" customWidth="1"/>
    <col min="15107" max="15107" width="23" style="419" customWidth="1"/>
    <col min="15108" max="15108" width="18.6640625" style="419" bestFit="1" customWidth="1"/>
    <col min="15109" max="15109" width="7" style="419" bestFit="1" customWidth="1"/>
    <col min="15110" max="15110" width="20.1640625" style="419" customWidth="1"/>
    <col min="15111" max="15111" width="14.5" style="419" customWidth="1"/>
    <col min="15112" max="15112" width="14" style="419" bestFit="1" customWidth="1"/>
    <col min="15113" max="15113" width="9.33203125" style="419"/>
    <col min="15114" max="15114" width="14" style="419" bestFit="1" customWidth="1"/>
    <col min="15115" max="15115" width="15.5" style="419" bestFit="1" customWidth="1"/>
    <col min="15116" max="15116" width="13.33203125" style="419" customWidth="1"/>
    <col min="15117" max="15117" width="16.5" style="419" customWidth="1"/>
    <col min="15118" max="15118" width="12.1640625" style="419" bestFit="1" customWidth="1"/>
    <col min="15119" max="15360" width="9.33203125" style="419"/>
    <col min="15361" max="15362" width="4.83203125" style="419" customWidth="1"/>
    <col min="15363" max="15363" width="23" style="419" customWidth="1"/>
    <col min="15364" max="15364" width="18.6640625" style="419" bestFit="1" customWidth="1"/>
    <col min="15365" max="15365" width="7" style="419" bestFit="1" customWidth="1"/>
    <col min="15366" max="15366" width="20.1640625" style="419" customWidth="1"/>
    <col min="15367" max="15367" width="14.5" style="419" customWidth="1"/>
    <col min="15368" max="15368" width="14" style="419" bestFit="1" customWidth="1"/>
    <col min="15369" max="15369" width="9.33203125" style="419"/>
    <col min="15370" max="15370" width="14" style="419" bestFit="1" customWidth="1"/>
    <col min="15371" max="15371" width="15.5" style="419" bestFit="1" customWidth="1"/>
    <col min="15372" max="15372" width="13.33203125" style="419" customWidth="1"/>
    <col min="15373" max="15373" width="16.5" style="419" customWidth="1"/>
    <col min="15374" max="15374" width="12.1640625" style="419" bestFit="1" customWidth="1"/>
    <col min="15375" max="15616" width="9.33203125" style="419"/>
    <col min="15617" max="15618" width="4.83203125" style="419" customWidth="1"/>
    <col min="15619" max="15619" width="23" style="419" customWidth="1"/>
    <col min="15620" max="15620" width="18.6640625" style="419" bestFit="1" customWidth="1"/>
    <col min="15621" max="15621" width="7" style="419" bestFit="1" customWidth="1"/>
    <col min="15622" max="15622" width="20.1640625" style="419" customWidth="1"/>
    <col min="15623" max="15623" width="14.5" style="419" customWidth="1"/>
    <col min="15624" max="15624" width="14" style="419" bestFit="1" customWidth="1"/>
    <col min="15625" max="15625" width="9.33203125" style="419"/>
    <col min="15626" max="15626" width="14" style="419" bestFit="1" customWidth="1"/>
    <col min="15627" max="15627" width="15.5" style="419" bestFit="1" customWidth="1"/>
    <col min="15628" max="15628" width="13.33203125" style="419" customWidth="1"/>
    <col min="15629" max="15629" width="16.5" style="419" customWidth="1"/>
    <col min="15630" max="15630" width="12.1640625" style="419" bestFit="1" customWidth="1"/>
    <col min="15631" max="15872" width="9.33203125" style="419"/>
    <col min="15873" max="15874" width="4.83203125" style="419" customWidth="1"/>
    <col min="15875" max="15875" width="23" style="419" customWidth="1"/>
    <col min="15876" max="15876" width="18.6640625" style="419" bestFit="1" customWidth="1"/>
    <col min="15877" max="15877" width="7" style="419" bestFit="1" customWidth="1"/>
    <col min="15878" max="15878" width="20.1640625" style="419" customWidth="1"/>
    <col min="15879" max="15879" width="14.5" style="419" customWidth="1"/>
    <col min="15880" max="15880" width="14" style="419" bestFit="1" customWidth="1"/>
    <col min="15881" max="15881" width="9.33203125" style="419"/>
    <col min="15882" max="15882" width="14" style="419" bestFit="1" customWidth="1"/>
    <col min="15883" max="15883" width="15.5" style="419" bestFit="1" customWidth="1"/>
    <col min="15884" max="15884" width="13.33203125" style="419" customWidth="1"/>
    <col min="15885" max="15885" width="16.5" style="419" customWidth="1"/>
    <col min="15886" max="15886" width="12.1640625" style="419" bestFit="1" customWidth="1"/>
    <col min="15887" max="16128" width="9.33203125" style="419"/>
    <col min="16129" max="16130" width="4.83203125" style="419" customWidth="1"/>
    <col min="16131" max="16131" width="23" style="419" customWidth="1"/>
    <col min="16132" max="16132" width="18.6640625" style="419" bestFit="1" customWidth="1"/>
    <col min="16133" max="16133" width="7" style="419" bestFit="1" customWidth="1"/>
    <col min="16134" max="16134" width="20.1640625" style="419" customWidth="1"/>
    <col min="16135" max="16135" width="14.5" style="419" customWidth="1"/>
    <col min="16136" max="16136" width="14" style="419" bestFit="1" customWidth="1"/>
    <col min="16137" max="16137" width="9.33203125" style="419"/>
    <col min="16138" max="16138" width="14" style="419" bestFit="1" customWidth="1"/>
    <col min="16139" max="16139" width="15.5" style="419" bestFit="1" customWidth="1"/>
    <col min="16140" max="16140" width="13.33203125" style="419" customWidth="1"/>
    <col min="16141" max="16141" width="16.5" style="419" customWidth="1"/>
    <col min="16142" max="16142" width="12.1640625" style="419" bestFit="1" customWidth="1"/>
    <col min="16143" max="16384" width="9.33203125" style="419"/>
  </cols>
  <sheetData>
    <row r="1" spans="1:15" ht="108.75" customHeight="1" x14ac:dyDescent="0.2"/>
    <row r="2" spans="1:15" ht="18" thickBot="1" x14ac:dyDescent="0.25">
      <c r="A2" s="421" t="s">
        <v>398</v>
      </c>
      <c r="B2" s="421"/>
      <c r="C2" s="421"/>
      <c r="D2" s="421"/>
      <c r="E2" s="421"/>
      <c r="F2" s="421"/>
      <c r="G2" s="421"/>
      <c r="H2" s="421"/>
      <c r="I2" s="421"/>
      <c r="J2" s="421"/>
      <c r="K2" s="421"/>
      <c r="L2" s="421"/>
      <c r="M2" s="421"/>
      <c r="N2" s="421"/>
      <c r="O2" s="421"/>
    </row>
    <row r="3" spans="1:15" ht="15" thickTop="1" thickBot="1" x14ac:dyDescent="0.25">
      <c r="A3" s="422" t="s">
        <v>168</v>
      </c>
      <c r="B3" s="423"/>
      <c r="C3" s="424"/>
      <c r="D3" s="422" t="s">
        <v>169</v>
      </c>
      <c r="E3" s="424"/>
      <c r="F3" s="422" t="s">
        <v>170</v>
      </c>
      <c r="G3" s="423"/>
      <c r="H3" s="423"/>
      <c r="I3" s="423"/>
      <c r="J3" s="423"/>
      <c r="K3" s="423"/>
      <c r="L3" s="423"/>
      <c r="M3" s="423"/>
      <c r="N3" s="423"/>
      <c r="O3" s="424"/>
    </row>
    <row r="4" spans="1:15" ht="14.25" thickTop="1" x14ac:dyDescent="0.2">
      <c r="A4" s="425" t="s">
        <v>171</v>
      </c>
      <c r="B4" s="426"/>
      <c r="C4" s="427" t="s">
        <v>172</v>
      </c>
      <c r="D4" s="428">
        <f>M4</f>
        <v>0</v>
      </c>
      <c r="E4" s="429" t="s">
        <v>173</v>
      </c>
      <c r="F4" s="430"/>
      <c r="G4" s="431"/>
      <c r="H4" s="432" t="s">
        <v>174</v>
      </c>
      <c r="I4" s="433"/>
      <c r="J4" s="432" t="s">
        <v>175</v>
      </c>
      <c r="K4" s="434"/>
      <c r="L4" s="432" t="s">
        <v>176</v>
      </c>
      <c r="M4" s="435">
        <f>F4*I4*K4</f>
        <v>0</v>
      </c>
      <c r="N4" s="432" t="s">
        <v>173</v>
      </c>
      <c r="O4" s="436"/>
    </row>
    <row r="5" spans="1:15" x14ac:dyDescent="0.2">
      <c r="A5" s="437"/>
      <c r="B5" s="438"/>
      <c r="C5" s="439"/>
      <c r="D5" s="440"/>
      <c r="E5" s="441"/>
      <c r="F5" s="442" t="s">
        <v>177</v>
      </c>
      <c r="G5" s="443"/>
      <c r="H5" s="443"/>
      <c r="I5" s="443" t="s">
        <v>178</v>
      </c>
      <c r="J5" s="443"/>
      <c r="K5" s="444" t="s">
        <v>179</v>
      </c>
      <c r="L5" s="445"/>
      <c r="M5" s="444"/>
      <c r="N5" s="444"/>
      <c r="O5" s="446"/>
    </row>
    <row r="6" spans="1:15" x14ac:dyDescent="0.2">
      <c r="A6" s="447"/>
      <c r="B6" s="448"/>
      <c r="C6" s="449" t="s">
        <v>180</v>
      </c>
      <c r="D6" s="450">
        <f>L9</f>
        <v>0</v>
      </c>
      <c r="E6" s="451" t="s">
        <v>173</v>
      </c>
      <c r="F6" s="452" t="s">
        <v>181</v>
      </c>
      <c r="G6" s="453"/>
      <c r="H6" s="453">
        <f>ROUND(I4*0.9,0)</f>
        <v>0</v>
      </c>
      <c r="I6" s="453" t="s">
        <v>182</v>
      </c>
      <c r="J6" s="454" t="s">
        <v>183</v>
      </c>
      <c r="K6" s="454"/>
      <c r="L6" s="455"/>
      <c r="M6" s="456" t="s">
        <v>184</v>
      </c>
      <c r="N6" s="453">
        <f>ROUND(H6*0.05,0)</f>
        <v>0</v>
      </c>
      <c r="O6" s="457" t="s">
        <v>116</v>
      </c>
    </row>
    <row r="7" spans="1:15" x14ac:dyDescent="0.2">
      <c r="A7" s="447"/>
      <c r="B7" s="448"/>
      <c r="C7" s="458"/>
      <c r="D7" s="459"/>
      <c r="E7" s="460"/>
      <c r="F7" s="461" t="s">
        <v>185</v>
      </c>
      <c r="G7" s="462"/>
      <c r="H7" s="463"/>
      <c r="I7" s="462"/>
      <c r="J7" s="464" t="s">
        <v>186</v>
      </c>
      <c r="K7" s="464"/>
      <c r="L7" s="462">
        <f>L6*2</f>
        <v>0</v>
      </c>
      <c r="M7" s="465" t="s">
        <v>116</v>
      </c>
      <c r="N7" s="465" t="s">
        <v>187</v>
      </c>
      <c r="O7" s="466"/>
    </row>
    <row r="8" spans="1:15" x14ac:dyDescent="0.2">
      <c r="A8" s="447"/>
      <c r="B8" s="448"/>
      <c r="C8" s="458"/>
      <c r="D8" s="467"/>
      <c r="E8" s="460"/>
      <c r="F8" s="468" t="s">
        <v>188</v>
      </c>
      <c r="G8" s="469"/>
      <c r="H8" s="470">
        <f>H6-(L6+N6)</f>
        <v>0</v>
      </c>
      <c r="I8" s="470" t="s">
        <v>182</v>
      </c>
      <c r="J8" s="471" t="s">
        <v>189</v>
      </c>
      <c r="K8" s="472"/>
      <c r="L8" s="470" t="s">
        <v>173</v>
      </c>
      <c r="M8" s="470"/>
      <c r="N8" s="470"/>
      <c r="O8" s="473"/>
    </row>
    <row r="9" spans="1:15" x14ac:dyDescent="0.2">
      <c r="A9" s="447"/>
      <c r="B9" s="448"/>
      <c r="C9" s="439"/>
      <c r="D9" s="474"/>
      <c r="E9" s="441"/>
      <c r="F9" s="475" t="s">
        <v>190</v>
      </c>
      <c r="G9" s="444"/>
      <c r="H9" s="443">
        <f>H8</f>
        <v>0</v>
      </c>
      <c r="I9" s="444" t="s">
        <v>175</v>
      </c>
      <c r="J9" s="476">
        <f>K8</f>
        <v>0</v>
      </c>
      <c r="K9" s="444" t="s">
        <v>176</v>
      </c>
      <c r="L9" s="445">
        <f>H9*J9</f>
        <v>0</v>
      </c>
      <c r="M9" s="444" t="s">
        <v>173</v>
      </c>
      <c r="N9" s="444"/>
      <c r="O9" s="446"/>
    </row>
    <row r="10" spans="1:15" x14ac:dyDescent="0.2">
      <c r="A10" s="447"/>
      <c r="B10" s="448"/>
      <c r="C10" s="449" t="s">
        <v>191</v>
      </c>
      <c r="D10" s="450">
        <f>J10</f>
        <v>0</v>
      </c>
      <c r="E10" s="451" t="s">
        <v>173</v>
      </c>
      <c r="F10" s="452">
        <f>ROUND(I4*N11,0)</f>
        <v>0</v>
      </c>
      <c r="G10" s="453" t="s">
        <v>175</v>
      </c>
      <c r="H10" s="477"/>
      <c r="I10" s="453" t="s">
        <v>176</v>
      </c>
      <c r="J10" s="478">
        <f>F10*H10</f>
        <v>0</v>
      </c>
      <c r="K10" s="453" t="s">
        <v>173</v>
      </c>
      <c r="L10" s="453"/>
      <c r="M10" s="453"/>
      <c r="N10" s="453"/>
      <c r="O10" s="457"/>
    </row>
    <row r="11" spans="1:15" x14ac:dyDescent="0.2">
      <c r="A11" s="447"/>
      <c r="B11" s="448"/>
      <c r="C11" s="439"/>
      <c r="D11" s="440"/>
      <c r="E11" s="441"/>
      <c r="F11" s="475" t="s">
        <v>192</v>
      </c>
      <c r="G11" s="444"/>
      <c r="H11" s="476" t="s">
        <v>193</v>
      </c>
      <c r="I11" s="444"/>
      <c r="J11" s="445"/>
      <c r="K11" s="444" t="s">
        <v>194</v>
      </c>
      <c r="L11" s="444"/>
      <c r="M11" s="444"/>
      <c r="N11" s="479">
        <v>0.25</v>
      </c>
      <c r="O11" s="446" t="s">
        <v>195</v>
      </c>
    </row>
    <row r="12" spans="1:15" x14ac:dyDescent="0.2">
      <c r="A12" s="447"/>
      <c r="B12" s="448"/>
      <c r="C12" s="449" t="s">
        <v>196</v>
      </c>
      <c r="D12" s="480">
        <f>F12</f>
        <v>0</v>
      </c>
      <c r="E12" s="451" t="s">
        <v>173</v>
      </c>
      <c r="F12" s="481"/>
      <c r="G12" s="453" t="s">
        <v>197</v>
      </c>
      <c r="H12" s="453"/>
      <c r="I12" s="453"/>
      <c r="J12" s="453"/>
      <c r="K12" s="453"/>
      <c r="L12" s="453"/>
      <c r="M12" s="453"/>
      <c r="N12" s="453"/>
      <c r="O12" s="457"/>
    </row>
    <row r="13" spans="1:15" ht="14.25" thickBot="1" x14ac:dyDescent="0.25">
      <c r="A13" s="482"/>
      <c r="B13" s="483"/>
      <c r="C13" s="484" t="s">
        <v>164</v>
      </c>
      <c r="D13" s="485">
        <f>SUM(D4:D12)</f>
        <v>0</v>
      </c>
      <c r="E13" s="486" t="s">
        <v>173</v>
      </c>
      <c r="F13" s="453"/>
      <c r="G13" s="453"/>
      <c r="H13" s="453"/>
      <c r="I13" s="453"/>
      <c r="J13" s="453"/>
      <c r="K13" s="453"/>
      <c r="L13" s="453"/>
      <c r="M13" s="453"/>
      <c r="N13" s="453"/>
      <c r="O13" s="457"/>
    </row>
    <row r="14" spans="1:15" ht="14.25" customHeight="1" thickTop="1" x14ac:dyDescent="0.2">
      <c r="A14" s="487" t="s">
        <v>198</v>
      </c>
      <c r="B14" s="488" t="s">
        <v>118</v>
      </c>
      <c r="C14" s="489" t="s">
        <v>120</v>
      </c>
      <c r="D14" s="490" t="e">
        <f>'[2]飼料費の積算（現状）'!C33</f>
        <v>#DIV/0!</v>
      </c>
      <c r="E14" s="491" t="s">
        <v>173</v>
      </c>
      <c r="F14" s="492" t="s">
        <v>199</v>
      </c>
      <c r="G14" s="493"/>
      <c r="H14" s="494"/>
      <c r="I14" s="493"/>
      <c r="J14" s="493"/>
      <c r="K14" s="495"/>
      <c r="L14" s="493"/>
      <c r="M14" s="493"/>
      <c r="N14" s="493"/>
      <c r="O14" s="496"/>
    </row>
    <row r="15" spans="1:15" x14ac:dyDescent="0.2">
      <c r="A15" s="437"/>
      <c r="B15" s="497"/>
      <c r="C15" s="498"/>
      <c r="D15" s="499"/>
      <c r="E15" s="500"/>
      <c r="F15" s="501"/>
      <c r="G15" s="502"/>
      <c r="H15" s="502"/>
      <c r="I15" s="503"/>
      <c r="J15" s="462"/>
      <c r="K15" s="504"/>
      <c r="L15" s="462"/>
      <c r="M15" s="462"/>
      <c r="N15" s="462"/>
      <c r="O15" s="466"/>
    </row>
    <row r="16" spans="1:15" x14ac:dyDescent="0.2">
      <c r="A16" s="437"/>
      <c r="B16" s="497"/>
      <c r="C16" s="458" t="s">
        <v>200</v>
      </c>
      <c r="D16" s="505">
        <f>M16+K17</f>
        <v>0</v>
      </c>
      <c r="E16" s="460" t="s">
        <v>173</v>
      </c>
      <c r="F16" s="506" t="s">
        <v>201</v>
      </c>
      <c r="G16" s="507"/>
      <c r="H16" s="508" t="s">
        <v>203</v>
      </c>
      <c r="I16" s="509">
        <f>G16*12</f>
        <v>0</v>
      </c>
      <c r="J16" s="470" t="s">
        <v>204</v>
      </c>
      <c r="K16" s="510">
        <v>1400</v>
      </c>
      <c r="L16" s="470" t="s">
        <v>205</v>
      </c>
      <c r="M16" s="511">
        <f>G16*I16*K16</f>
        <v>0</v>
      </c>
      <c r="N16" s="470"/>
      <c r="O16" s="473"/>
    </row>
    <row r="17" spans="1:15" x14ac:dyDescent="0.2">
      <c r="A17" s="437"/>
      <c r="B17" s="497"/>
      <c r="C17" s="498"/>
      <c r="D17" s="499"/>
      <c r="E17" s="500"/>
      <c r="F17" s="512" t="s">
        <v>206</v>
      </c>
      <c r="G17" s="513">
        <f>G16/6</f>
        <v>0</v>
      </c>
      <c r="H17" s="514" t="s">
        <v>202</v>
      </c>
      <c r="I17" s="504">
        <v>96000</v>
      </c>
      <c r="J17" s="462" t="s">
        <v>205</v>
      </c>
      <c r="K17" s="515">
        <f>G17*I17</f>
        <v>0</v>
      </c>
      <c r="L17" s="462" t="s">
        <v>173</v>
      </c>
      <c r="M17" s="515"/>
      <c r="N17" s="462"/>
      <c r="O17" s="466"/>
    </row>
    <row r="18" spans="1:15" x14ac:dyDescent="0.2">
      <c r="A18" s="437"/>
      <c r="B18" s="497"/>
      <c r="C18" s="458" t="s">
        <v>207</v>
      </c>
      <c r="D18" s="505">
        <f>K19</f>
        <v>0</v>
      </c>
      <c r="E18" s="460" t="s">
        <v>173</v>
      </c>
      <c r="F18" s="506" t="s">
        <v>208</v>
      </c>
      <c r="G18" s="516">
        <v>3300</v>
      </c>
      <c r="H18" s="517" t="s">
        <v>209</v>
      </c>
      <c r="I18" s="509"/>
      <c r="J18" s="518">
        <v>1000</v>
      </c>
      <c r="K18" s="510" t="s">
        <v>210</v>
      </c>
      <c r="L18" s="470"/>
      <c r="M18" s="470"/>
      <c r="N18" s="470"/>
      <c r="O18" s="473"/>
    </row>
    <row r="19" spans="1:15" x14ac:dyDescent="0.2">
      <c r="A19" s="437"/>
      <c r="B19" s="497"/>
      <c r="C19" s="458"/>
      <c r="D19" s="519"/>
      <c r="E19" s="460"/>
      <c r="F19" s="520" t="s">
        <v>211</v>
      </c>
      <c r="G19" s="521"/>
      <c r="H19" s="522" t="s">
        <v>173</v>
      </c>
      <c r="I19" s="470" t="s">
        <v>119</v>
      </c>
      <c r="J19" s="523" t="s">
        <v>348</v>
      </c>
      <c r="K19" s="511">
        <f>(G18+G19)*I4+((J18+G19)*I4)/2</f>
        <v>0</v>
      </c>
      <c r="L19" s="510" t="s">
        <v>173</v>
      </c>
      <c r="M19" s="470"/>
      <c r="N19" s="470"/>
      <c r="O19" s="473"/>
    </row>
    <row r="20" spans="1:15" x14ac:dyDescent="0.2">
      <c r="A20" s="437"/>
      <c r="B20" s="497"/>
      <c r="C20" s="498"/>
      <c r="D20" s="524"/>
      <c r="E20" s="500"/>
      <c r="F20" s="525"/>
      <c r="G20" s="526" t="s">
        <v>214</v>
      </c>
      <c r="H20" s="526"/>
      <c r="I20" s="462"/>
      <c r="J20" s="527"/>
      <c r="K20" s="462"/>
      <c r="L20" s="504"/>
      <c r="M20" s="462"/>
      <c r="N20" s="462"/>
      <c r="O20" s="466"/>
    </row>
    <row r="21" spans="1:15" x14ac:dyDescent="0.2">
      <c r="A21" s="437"/>
      <c r="B21" s="497"/>
      <c r="C21" s="528" t="s">
        <v>215</v>
      </c>
      <c r="D21" s="529">
        <f>K21</f>
        <v>0</v>
      </c>
      <c r="E21" s="530" t="s">
        <v>173</v>
      </c>
      <c r="F21" s="531" t="s">
        <v>216</v>
      </c>
      <c r="G21" s="532">
        <f>F10-L6</f>
        <v>0</v>
      </c>
      <c r="H21" s="532" t="s">
        <v>175</v>
      </c>
      <c r="I21" s="533"/>
      <c r="J21" s="532" t="s">
        <v>176</v>
      </c>
      <c r="K21" s="534">
        <f>G21*I21</f>
        <v>0</v>
      </c>
      <c r="L21" s="532" t="s">
        <v>173</v>
      </c>
      <c r="M21" s="535" t="s">
        <v>217</v>
      </c>
      <c r="N21" s="536">
        <f>N11</f>
        <v>0.25</v>
      </c>
      <c r="O21" s="537"/>
    </row>
    <row r="22" spans="1:15" x14ac:dyDescent="0.2">
      <c r="A22" s="437"/>
      <c r="B22" s="497"/>
      <c r="C22" s="458" t="s">
        <v>218</v>
      </c>
      <c r="D22" s="505">
        <f>M22</f>
        <v>0</v>
      </c>
      <c r="E22" s="460" t="s">
        <v>173</v>
      </c>
      <c r="F22" s="538" t="s">
        <v>219</v>
      </c>
      <c r="G22" s="509"/>
      <c r="H22" s="522">
        <f>[2]労働時間の現状!M31</f>
        <v>0</v>
      </c>
      <c r="I22" s="509" t="s">
        <v>34</v>
      </c>
      <c r="J22" s="510" t="s">
        <v>220</v>
      </c>
      <c r="K22" s="521"/>
      <c r="L22" s="510" t="s">
        <v>221</v>
      </c>
      <c r="M22" s="511">
        <f>H22*K22</f>
        <v>0</v>
      </c>
      <c r="N22" s="470" t="s">
        <v>173</v>
      </c>
      <c r="O22" s="473"/>
    </row>
    <row r="23" spans="1:15" x14ac:dyDescent="0.2">
      <c r="A23" s="437"/>
      <c r="B23" s="497"/>
      <c r="C23" s="498"/>
      <c r="D23" s="524"/>
      <c r="E23" s="500"/>
      <c r="F23" s="461"/>
      <c r="G23" s="462"/>
      <c r="H23" s="504" t="s">
        <v>222</v>
      </c>
      <c r="I23" s="462"/>
      <c r="J23" s="504"/>
      <c r="K23" s="462"/>
      <c r="L23" s="504"/>
      <c r="M23" s="462"/>
      <c r="N23" s="462"/>
      <c r="O23" s="466"/>
    </row>
    <row r="24" spans="1:15" x14ac:dyDescent="0.2">
      <c r="A24" s="437"/>
      <c r="B24" s="497"/>
      <c r="C24" s="458" t="s">
        <v>223</v>
      </c>
      <c r="D24" s="505">
        <f>K24</f>
        <v>0</v>
      </c>
      <c r="E24" s="460" t="s">
        <v>173</v>
      </c>
      <c r="F24" s="539" t="s">
        <v>224</v>
      </c>
      <c r="G24" s="470">
        <f>I4</f>
        <v>0</v>
      </c>
      <c r="H24" s="470" t="s">
        <v>175</v>
      </c>
      <c r="I24" s="522">
        <v>33000</v>
      </c>
      <c r="J24" s="470" t="s">
        <v>176</v>
      </c>
      <c r="K24" s="510">
        <f>G24*I24</f>
        <v>0</v>
      </c>
      <c r="L24" s="470" t="s">
        <v>173</v>
      </c>
      <c r="M24" s="522" t="s">
        <v>225</v>
      </c>
      <c r="N24" s="470"/>
      <c r="O24" s="473"/>
    </row>
    <row r="25" spans="1:15" x14ac:dyDescent="0.2">
      <c r="A25" s="437"/>
      <c r="B25" s="497"/>
      <c r="C25" s="528" t="s">
        <v>226</v>
      </c>
      <c r="D25" s="529">
        <f>K25</f>
        <v>0</v>
      </c>
      <c r="E25" s="530" t="s">
        <v>173</v>
      </c>
      <c r="F25" s="539" t="s">
        <v>224</v>
      </c>
      <c r="G25" s="532">
        <f>I4</f>
        <v>0</v>
      </c>
      <c r="H25" s="532" t="s">
        <v>175</v>
      </c>
      <c r="I25" s="540">
        <v>40500</v>
      </c>
      <c r="J25" s="532" t="s">
        <v>176</v>
      </c>
      <c r="K25" s="534">
        <f>G25*I25</f>
        <v>0</v>
      </c>
      <c r="L25" s="532" t="s">
        <v>173</v>
      </c>
      <c r="M25" s="540" t="s">
        <v>225</v>
      </c>
      <c r="N25" s="532"/>
      <c r="O25" s="537"/>
    </row>
    <row r="26" spans="1:15" x14ac:dyDescent="0.2">
      <c r="A26" s="437"/>
      <c r="B26" s="497"/>
      <c r="C26" s="528" t="s">
        <v>121</v>
      </c>
      <c r="D26" s="529">
        <f>K26</f>
        <v>0</v>
      </c>
      <c r="E26" s="530" t="s">
        <v>173</v>
      </c>
      <c r="F26" s="531" t="s">
        <v>224</v>
      </c>
      <c r="G26" s="532">
        <f>I4</f>
        <v>0</v>
      </c>
      <c r="H26" s="532" t="s">
        <v>175</v>
      </c>
      <c r="I26" s="541">
        <v>11400</v>
      </c>
      <c r="J26" s="532" t="s">
        <v>176</v>
      </c>
      <c r="K26" s="534">
        <f>G26*I26</f>
        <v>0</v>
      </c>
      <c r="L26" s="532" t="s">
        <v>173</v>
      </c>
      <c r="M26" s="535" t="s">
        <v>225</v>
      </c>
      <c r="N26" s="532"/>
      <c r="O26" s="537"/>
    </row>
    <row r="27" spans="1:15" x14ac:dyDescent="0.2">
      <c r="A27" s="437"/>
      <c r="B27" s="497"/>
      <c r="C27" s="458" t="s">
        <v>122</v>
      </c>
      <c r="D27" s="519">
        <f>SUM(D28:D30)</f>
        <v>0</v>
      </c>
      <c r="E27" s="460" t="s">
        <v>173</v>
      </c>
      <c r="F27" s="542"/>
      <c r="G27" s="470"/>
      <c r="H27" s="470"/>
      <c r="I27" s="470"/>
      <c r="J27" s="470"/>
      <c r="K27" s="470"/>
      <c r="L27" s="470"/>
      <c r="M27" s="470"/>
      <c r="N27" s="470"/>
      <c r="O27" s="473"/>
    </row>
    <row r="28" spans="1:15" x14ac:dyDescent="0.2">
      <c r="A28" s="437"/>
      <c r="B28" s="497"/>
      <c r="C28" s="543" t="s">
        <v>227</v>
      </c>
      <c r="D28" s="544">
        <f>G28</f>
        <v>0</v>
      </c>
      <c r="E28" s="460" t="s">
        <v>173</v>
      </c>
      <c r="F28" s="542" t="s">
        <v>228</v>
      </c>
      <c r="G28" s="522">
        <f>I21*I4*0.8/4</f>
        <v>0</v>
      </c>
      <c r="H28" s="470" t="s">
        <v>173</v>
      </c>
      <c r="I28" s="509" t="s">
        <v>229</v>
      </c>
      <c r="J28" s="470"/>
      <c r="K28" s="470"/>
      <c r="L28" s="470"/>
      <c r="M28" s="470"/>
      <c r="N28" s="470"/>
      <c r="O28" s="473"/>
    </row>
    <row r="29" spans="1:15" x14ac:dyDescent="0.2">
      <c r="A29" s="437"/>
      <c r="B29" s="497"/>
      <c r="C29" s="543" t="s">
        <v>230</v>
      </c>
      <c r="D29" s="545">
        <f>M29</f>
        <v>0</v>
      </c>
      <c r="E29" s="460" t="s">
        <v>173</v>
      </c>
      <c r="F29" s="542" t="s">
        <v>228</v>
      </c>
      <c r="G29" s="509" t="s">
        <v>224</v>
      </c>
      <c r="H29" s="470"/>
      <c r="I29" s="470">
        <f>I4</f>
        <v>0</v>
      </c>
      <c r="J29" s="509" t="s">
        <v>231</v>
      </c>
      <c r="K29" s="511">
        <v>60620</v>
      </c>
      <c r="L29" s="470" t="s">
        <v>221</v>
      </c>
      <c r="M29" s="546">
        <f>I29*K29</f>
        <v>0</v>
      </c>
      <c r="N29" s="419" t="s">
        <v>173</v>
      </c>
      <c r="O29" s="473"/>
    </row>
    <row r="30" spans="1:15" x14ac:dyDescent="0.2">
      <c r="A30" s="437"/>
      <c r="B30" s="497"/>
      <c r="C30" s="547" t="s">
        <v>232</v>
      </c>
      <c r="D30" s="548">
        <f>M30</f>
        <v>0</v>
      </c>
      <c r="E30" s="500" t="s">
        <v>173</v>
      </c>
      <c r="F30" s="461" t="s">
        <v>228</v>
      </c>
      <c r="G30" s="503" t="s">
        <v>224</v>
      </c>
      <c r="H30" s="462"/>
      <c r="I30" s="462">
        <f>I4</f>
        <v>0</v>
      </c>
      <c r="J30" s="503" t="s">
        <v>231</v>
      </c>
      <c r="K30" s="515">
        <v>109000</v>
      </c>
      <c r="L30" s="462" t="s">
        <v>221</v>
      </c>
      <c r="M30" s="546">
        <f>I30*K30</f>
        <v>0</v>
      </c>
      <c r="N30" s="419" t="s">
        <v>173</v>
      </c>
      <c r="O30" s="466"/>
    </row>
    <row r="31" spans="1:15" x14ac:dyDescent="0.2">
      <c r="A31" s="437"/>
      <c r="B31" s="497"/>
      <c r="C31" s="549" t="s">
        <v>123</v>
      </c>
      <c r="D31" s="529">
        <f>J31</f>
        <v>0</v>
      </c>
      <c r="E31" s="530" t="s">
        <v>173</v>
      </c>
      <c r="F31" s="531" t="s">
        <v>233</v>
      </c>
      <c r="G31" s="532"/>
      <c r="H31" s="532"/>
      <c r="I31" s="532"/>
      <c r="J31" s="534">
        <f>(M29+M30)*0.1</f>
        <v>0</v>
      </c>
      <c r="K31" s="532" t="s">
        <v>173</v>
      </c>
      <c r="L31" s="532"/>
      <c r="M31" s="532"/>
      <c r="N31" s="532"/>
      <c r="O31" s="537"/>
    </row>
    <row r="32" spans="1:15" x14ac:dyDescent="0.2">
      <c r="A32" s="437"/>
      <c r="B32" s="497"/>
      <c r="C32" s="549" t="s">
        <v>234</v>
      </c>
      <c r="D32" s="529">
        <f>K32</f>
        <v>0</v>
      </c>
      <c r="E32" s="530" t="s">
        <v>173</v>
      </c>
      <c r="F32" s="531" t="s">
        <v>224</v>
      </c>
      <c r="G32" s="532">
        <f>I4</f>
        <v>0</v>
      </c>
      <c r="H32" s="532" t="s">
        <v>235</v>
      </c>
      <c r="I32" s="540">
        <v>6500</v>
      </c>
      <c r="J32" s="532" t="s">
        <v>176</v>
      </c>
      <c r="K32" s="534">
        <f>G32*I32</f>
        <v>0</v>
      </c>
      <c r="L32" s="532" t="s">
        <v>173</v>
      </c>
      <c r="M32" s="540" t="s">
        <v>225</v>
      </c>
      <c r="N32" s="532"/>
      <c r="O32" s="537"/>
    </row>
    <row r="33" spans="1:15" x14ac:dyDescent="0.2">
      <c r="A33" s="437"/>
      <c r="B33" s="497"/>
      <c r="C33" s="549" t="s">
        <v>124</v>
      </c>
      <c r="D33" s="529">
        <f>K33</f>
        <v>0</v>
      </c>
      <c r="E33" s="530" t="s">
        <v>173</v>
      </c>
      <c r="F33" s="531" t="s">
        <v>224</v>
      </c>
      <c r="G33" s="532">
        <f>I4</f>
        <v>0</v>
      </c>
      <c r="H33" s="532" t="s">
        <v>235</v>
      </c>
      <c r="I33" s="540">
        <v>2800</v>
      </c>
      <c r="J33" s="532" t="s">
        <v>176</v>
      </c>
      <c r="K33" s="534">
        <f>G33*I33</f>
        <v>0</v>
      </c>
      <c r="L33" s="532" t="s">
        <v>173</v>
      </c>
      <c r="M33" s="535" t="s">
        <v>225</v>
      </c>
      <c r="N33" s="532"/>
      <c r="O33" s="537"/>
    </row>
    <row r="34" spans="1:15" x14ac:dyDescent="0.2">
      <c r="A34" s="437"/>
      <c r="B34" s="497"/>
      <c r="C34" s="550" t="s">
        <v>236</v>
      </c>
      <c r="D34" s="505">
        <f>M34+M35+M36</f>
        <v>0</v>
      </c>
      <c r="E34" s="460" t="s">
        <v>173</v>
      </c>
      <c r="F34" s="520" t="s">
        <v>237</v>
      </c>
      <c r="G34" s="521"/>
      <c r="H34" s="509" t="s">
        <v>238</v>
      </c>
      <c r="I34" s="470" t="s">
        <v>183</v>
      </c>
      <c r="J34" s="509"/>
      <c r="K34" s="511">
        <f>L6</f>
        <v>0</v>
      </c>
      <c r="L34" s="518" t="s">
        <v>239</v>
      </c>
      <c r="M34" s="511">
        <f>G34*K34</f>
        <v>0</v>
      </c>
      <c r="N34" s="470" t="s">
        <v>173</v>
      </c>
      <c r="O34" s="473"/>
    </row>
    <row r="35" spans="1:15" x14ac:dyDescent="0.2">
      <c r="A35" s="437"/>
      <c r="B35" s="497"/>
      <c r="C35" s="550"/>
      <c r="D35" s="505"/>
      <c r="E35" s="460"/>
      <c r="F35" s="520" t="s">
        <v>240</v>
      </c>
      <c r="G35" s="521"/>
      <c r="H35" s="509" t="s">
        <v>238</v>
      </c>
      <c r="I35" s="470" t="s">
        <v>216</v>
      </c>
      <c r="J35" s="509"/>
      <c r="K35" s="511">
        <f>G21</f>
        <v>0</v>
      </c>
      <c r="L35" s="518" t="s">
        <v>239</v>
      </c>
      <c r="M35" s="511">
        <f>G35*K35</f>
        <v>0</v>
      </c>
      <c r="N35" s="470" t="s">
        <v>173</v>
      </c>
      <c r="O35" s="473"/>
    </row>
    <row r="36" spans="1:15" x14ac:dyDescent="0.2">
      <c r="A36" s="437"/>
      <c r="B36" s="497"/>
      <c r="C36" s="551"/>
      <c r="D36" s="552"/>
      <c r="E36" s="441"/>
      <c r="F36" s="442" t="s">
        <v>196</v>
      </c>
      <c r="G36" s="553"/>
      <c r="H36" s="443" t="s">
        <v>238</v>
      </c>
      <c r="I36" s="444" t="s">
        <v>224</v>
      </c>
      <c r="J36" s="443"/>
      <c r="K36" s="554">
        <f>I4</f>
        <v>0</v>
      </c>
      <c r="L36" s="555" t="s">
        <v>239</v>
      </c>
      <c r="M36" s="554">
        <f>G36*K36</f>
        <v>0</v>
      </c>
      <c r="N36" s="444" t="s">
        <v>173</v>
      </c>
      <c r="O36" s="446"/>
    </row>
    <row r="37" spans="1:15" ht="14.25" thickBot="1" x14ac:dyDescent="0.25">
      <c r="A37" s="437"/>
      <c r="B37" s="556"/>
      <c r="C37" s="557" t="s">
        <v>241</v>
      </c>
      <c r="D37" s="558" t="e">
        <f>SUM(D14,D16,D18,D21:D22,D24:D27,D31:D34)</f>
        <v>#DIV/0!</v>
      </c>
      <c r="E37" s="559" t="s">
        <v>173</v>
      </c>
      <c r="F37" s="560"/>
      <c r="G37" s="561"/>
      <c r="H37" s="562"/>
      <c r="I37" s="563"/>
      <c r="J37" s="562"/>
      <c r="K37" s="564"/>
      <c r="L37" s="561"/>
      <c r="M37" s="564"/>
      <c r="N37" s="563"/>
      <c r="O37" s="565"/>
    </row>
    <row r="38" spans="1:15" ht="14.25" thickBot="1" x14ac:dyDescent="0.25">
      <c r="A38" s="437"/>
      <c r="B38" s="566" t="s">
        <v>242</v>
      </c>
      <c r="C38" s="567"/>
      <c r="D38" s="568">
        <f>K38</f>
        <v>0</v>
      </c>
      <c r="E38" s="569" t="s">
        <v>173</v>
      </c>
      <c r="F38" s="570" t="s">
        <v>243</v>
      </c>
      <c r="G38" s="571">
        <v>500000</v>
      </c>
      <c r="H38" s="572" t="s">
        <v>238</v>
      </c>
      <c r="I38" s="573">
        <f>L6+G21</f>
        <v>0</v>
      </c>
      <c r="J38" s="572" t="s">
        <v>244</v>
      </c>
      <c r="K38" s="574">
        <f>G38*I38</f>
        <v>0</v>
      </c>
      <c r="L38" s="571" t="s">
        <v>173</v>
      </c>
      <c r="M38" s="574"/>
      <c r="N38" s="573"/>
      <c r="O38" s="575"/>
    </row>
    <row r="39" spans="1:15" ht="14.25" thickBot="1" x14ac:dyDescent="0.25">
      <c r="A39" s="576"/>
      <c r="B39" s="566" t="s">
        <v>125</v>
      </c>
      <c r="C39" s="567"/>
      <c r="D39" s="577" t="e">
        <f>D37-D38</f>
        <v>#DIV/0!</v>
      </c>
      <c r="E39" s="569" t="s">
        <v>173</v>
      </c>
      <c r="F39" s="570" t="s">
        <v>245</v>
      </c>
      <c r="G39" s="571"/>
      <c r="H39" s="572"/>
      <c r="I39" s="573"/>
      <c r="J39" s="572"/>
      <c r="K39" s="574"/>
      <c r="L39" s="571"/>
      <c r="M39" s="574"/>
      <c r="N39" s="573"/>
      <c r="O39" s="575"/>
    </row>
    <row r="40" spans="1:15" ht="13.5" customHeight="1" x14ac:dyDescent="0.2">
      <c r="A40" s="578" t="s">
        <v>126</v>
      </c>
      <c r="B40" s="579"/>
      <c r="C40" s="580" t="s">
        <v>127</v>
      </c>
      <c r="D40" s="581">
        <f>J40+J41+J42</f>
        <v>0</v>
      </c>
      <c r="E40" s="582" t="s">
        <v>173</v>
      </c>
      <c r="F40" s="583">
        <f>M4</f>
        <v>0</v>
      </c>
      <c r="G40" s="584" t="s">
        <v>238</v>
      </c>
      <c r="H40" s="419">
        <v>2</v>
      </c>
      <c r="I40" s="419" t="s">
        <v>399</v>
      </c>
      <c r="J40" s="585">
        <f>F40*H40/100</f>
        <v>0</v>
      </c>
      <c r="K40" s="584" t="s">
        <v>173</v>
      </c>
      <c r="L40" s="585" t="s">
        <v>247</v>
      </c>
      <c r="M40" s="584"/>
      <c r="N40" s="584"/>
      <c r="O40" s="586"/>
    </row>
    <row r="41" spans="1:15" x14ac:dyDescent="0.2">
      <c r="A41" s="587"/>
      <c r="B41" s="588"/>
      <c r="C41" s="458"/>
      <c r="D41" s="519"/>
      <c r="E41" s="460"/>
      <c r="F41" s="589">
        <f>L9+J10</f>
        <v>0</v>
      </c>
      <c r="G41" s="470" t="s">
        <v>238</v>
      </c>
      <c r="H41" s="419">
        <v>2</v>
      </c>
      <c r="I41" s="419" t="s">
        <v>246</v>
      </c>
      <c r="J41" s="510">
        <f>F41*H41/100</f>
        <v>0</v>
      </c>
      <c r="K41" s="470" t="s">
        <v>173</v>
      </c>
      <c r="L41" s="470" t="s">
        <v>248</v>
      </c>
      <c r="M41" s="470"/>
      <c r="N41" s="470"/>
      <c r="O41" s="473"/>
    </row>
    <row r="42" spans="1:15" x14ac:dyDescent="0.2">
      <c r="A42" s="587"/>
      <c r="B42" s="588"/>
      <c r="C42" s="498"/>
      <c r="D42" s="524"/>
      <c r="E42" s="500"/>
      <c r="F42" s="590">
        <f>F4*I4</f>
        <v>0</v>
      </c>
      <c r="G42" s="503" t="s">
        <v>249</v>
      </c>
      <c r="H42" s="462">
        <v>1.6</v>
      </c>
      <c r="I42" s="462" t="s">
        <v>250</v>
      </c>
      <c r="J42" s="504">
        <f>F42*H42</f>
        <v>0</v>
      </c>
      <c r="K42" s="503" t="s">
        <v>173</v>
      </c>
      <c r="L42" s="462" t="s">
        <v>251</v>
      </c>
      <c r="M42" s="462"/>
      <c r="N42" s="462"/>
      <c r="O42" s="466"/>
    </row>
    <row r="43" spans="1:15" x14ac:dyDescent="0.2">
      <c r="A43" s="587"/>
      <c r="B43" s="588"/>
      <c r="C43" s="550" t="s">
        <v>252</v>
      </c>
      <c r="D43" s="505">
        <f>K43+H44+K44</f>
        <v>0</v>
      </c>
      <c r="E43" s="460" t="s">
        <v>173</v>
      </c>
      <c r="F43" s="539" t="s">
        <v>224</v>
      </c>
      <c r="G43" s="470">
        <f>I4</f>
        <v>0</v>
      </c>
      <c r="H43" s="470" t="s">
        <v>175</v>
      </c>
      <c r="I43" s="472"/>
      <c r="J43" s="470" t="s">
        <v>205</v>
      </c>
      <c r="K43" s="510">
        <f>G43*I43</f>
        <v>0</v>
      </c>
      <c r="L43" s="470" t="s">
        <v>173</v>
      </c>
      <c r="M43" s="470" t="s">
        <v>253</v>
      </c>
      <c r="N43" s="470"/>
      <c r="O43" s="473"/>
    </row>
    <row r="44" spans="1:15" x14ac:dyDescent="0.2">
      <c r="A44" s="587"/>
      <c r="B44" s="588"/>
      <c r="C44" s="550"/>
      <c r="D44" s="505"/>
      <c r="E44" s="460"/>
      <c r="F44" s="542" t="s">
        <v>254</v>
      </c>
      <c r="G44" s="591" t="s">
        <v>255</v>
      </c>
      <c r="H44" s="592"/>
      <c r="I44" s="509" t="s">
        <v>256</v>
      </c>
      <c r="J44" s="510"/>
      <c r="K44" s="593"/>
      <c r="L44" s="470" t="s">
        <v>173</v>
      </c>
      <c r="M44" s="470"/>
      <c r="N44" s="470"/>
      <c r="O44" s="473"/>
    </row>
    <row r="45" spans="1:15" x14ac:dyDescent="0.2">
      <c r="A45" s="587"/>
      <c r="B45" s="588"/>
      <c r="C45" s="594" t="s">
        <v>257</v>
      </c>
      <c r="D45" s="595">
        <f>I45+M46</f>
        <v>0</v>
      </c>
      <c r="E45" s="596" t="s">
        <v>173</v>
      </c>
      <c r="F45" s="539" t="s">
        <v>258</v>
      </c>
      <c r="G45" s="597">
        <f>F4*I4</f>
        <v>0</v>
      </c>
      <c r="H45" s="598" t="s">
        <v>259</v>
      </c>
      <c r="I45" s="599">
        <f>G45*0.2</f>
        <v>0</v>
      </c>
      <c r="J45" s="598" t="s">
        <v>173</v>
      </c>
      <c r="K45" s="599" t="s">
        <v>260</v>
      </c>
      <c r="L45" s="600"/>
      <c r="M45" s="600"/>
      <c r="N45" s="600"/>
      <c r="O45" s="601"/>
    </row>
    <row r="46" spans="1:15" x14ac:dyDescent="0.2">
      <c r="A46" s="587"/>
      <c r="B46" s="588"/>
      <c r="C46" s="550"/>
      <c r="D46" s="505"/>
      <c r="E46" s="460"/>
      <c r="F46" s="542" t="s">
        <v>196</v>
      </c>
      <c r="G46" s="602" t="s">
        <v>224</v>
      </c>
      <c r="H46" s="602"/>
      <c r="I46" s="509">
        <f>I4</f>
        <v>0</v>
      </c>
      <c r="J46" s="522" t="s">
        <v>235</v>
      </c>
      <c r="K46" s="518">
        <v>3000</v>
      </c>
      <c r="L46" s="470" t="s">
        <v>205</v>
      </c>
      <c r="M46" s="511">
        <f>I46*K46</f>
        <v>0</v>
      </c>
      <c r="N46" s="470"/>
      <c r="O46" s="473"/>
    </row>
    <row r="47" spans="1:15" x14ac:dyDescent="0.2">
      <c r="A47" s="587"/>
      <c r="B47" s="588"/>
      <c r="C47" s="549" t="s">
        <v>261</v>
      </c>
      <c r="D47" s="529">
        <f>K47</f>
        <v>0</v>
      </c>
      <c r="E47" s="530" t="s">
        <v>173</v>
      </c>
      <c r="F47" s="531" t="s">
        <v>224</v>
      </c>
      <c r="G47" s="532">
        <f>I4</f>
        <v>0</v>
      </c>
      <c r="H47" s="532" t="s">
        <v>235</v>
      </c>
      <c r="I47" s="540">
        <v>25000</v>
      </c>
      <c r="J47" s="532" t="s">
        <v>205</v>
      </c>
      <c r="K47" s="534">
        <f>G47*I47</f>
        <v>0</v>
      </c>
      <c r="L47" s="532" t="s">
        <v>173</v>
      </c>
      <c r="M47" s="532" t="s">
        <v>262</v>
      </c>
      <c r="N47" s="532"/>
      <c r="O47" s="537"/>
    </row>
    <row r="48" spans="1:15" x14ac:dyDescent="0.2">
      <c r="A48" s="587"/>
      <c r="B48" s="588"/>
      <c r="C48" s="594" t="s">
        <v>263</v>
      </c>
      <c r="D48" s="595">
        <f>K48</f>
        <v>0</v>
      </c>
      <c r="E48" s="596" t="s">
        <v>173</v>
      </c>
      <c r="F48" s="539" t="s">
        <v>224</v>
      </c>
      <c r="G48" s="600">
        <f>I4</f>
        <v>0</v>
      </c>
      <c r="H48" s="600" t="s">
        <v>235</v>
      </c>
      <c r="I48" s="598">
        <v>7700</v>
      </c>
      <c r="J48" s="600" t="s">
        <v>205</v>
      </c>
      <c r="K48" s="603">
        <f>G48*I48</f>
        <v>0</v>
      </c>
      <c r="L48" s="600" t="s">
        <v>173</v>
      </c>
      <c r="M48" s="600"/>
      <c r="N48" s="600"/>
      <c r="O48" s="601"/>
    </row>
    <row r="49" spans="1:15" ht="14.25" thickBot="1" x14ac:dyDescent="0.25">
      <c r="A49" s="604"/>
      <c r="B49" s="605"/>
      <c r="C49" s="606" t="s">
        <v>128</v>
      </c>
      <c r="D49" s="607">
        <f>D40+D43+D45+D47+D48</f>
        <v>0</v>
      </c>
      <c r="E49" s="608" t="s">
        <v>173</v>
      </c>
      <c r="F49" s="609"/>
      <c r="G49" s="610"/>
      <c r="H49" s="610"/>
      <c r="I49" s="611"/>
      <c r="J49" s="610"/>
      <c r="K49" s="612"/>
      <c r="L49" s="610"/>
      <c r="M49" s="610"/>
      <c r="N49" s="610"/>
      <c r="O49" s="613"/>
    </row>
    <row r="50" spans="1:15" ht="13.5" customHeight="1" x14ac:dyDescent="0.2">
      <c r="A50" s="614" t="s">
        <v>129</v>
      </c>
      <c r="B50" s="615"/>
      <c r="C50" s="616" t="s">
        <v>130</v>
      </c>
      <c r="D50" s="617">
        <f>K50</f>
        <v>0</v>
      </c>
      <c r="E50" s="618" t="s">
        <v>173</v>
      </c>
      <c r="F50" s="619" t="s">
        <v>224</v>
      </c>
      <c r="G50" s="584">
        <f>I4</f>
        <v>0</v>
      </c>
      <c r="H50" s="584" t="s">
        <v>235</v>
      </c>
      <c r="I50" s="620">
        <v>29000</v>
      </c>
      <c r="J50" s="584" t="s">
        <v>205</v>
      </c>
      <c r="K50" s="585">
        <f>G50*I50</f>
        <v>0</v>
      </c>
      <c r="L50" s="584" t="s">
        <v>173</v>
      </c>
      <c r="M50" s="621"/>
      <c r="N50" s="621"/>
      <c r="O50" s="622"/>
    </row>
    <row r="51" spans="1:15" x14ac:dyDescent="0.2">
      <c r="A51" s="623"/>
      <c r="B51" s="624"/>
      <c r="C51" s="549" t="s">
        <v>264</v>
      </c>
      <c r="D51" s="625">
        <f>K51</f>
        <v>0</v>
      </c>
      <c r="E51" s="530" t="s">
        <v>173</v>
      </c>
      <c r="F51" s="531" t="s">
        <v>224</v>
      </c>
      <c r="G51" s="532">
        <f>I4</f>
        <v>0</v>
      </c>
      <c r="H51" s="532" t="s">
        <v>235</v>
      </c>
      <c r="I51" s="540">
        <v>1000</v>
      </c>
      <c r="J51" s="532" t="s">
        <v>205</v>
      </c>
      <c r="K51" s="534">
        <f>G51*I51</f>
        <v>0</v>
      </c>
      <c r="L51" s="532" t="s">
        <v>173</v>
      </c>
      <c r="M51" s="532"/>
      <c r="N51" s="532"/>
      <c r="O51" s="537"/>
    </row>
    <row r="52" spans="1:15" x14ac:dyDescent="0.2">
      <c r="A52" s="623"/>
      <c r="B52" s="624"/>
      <c r="C52" s="550" t="s">
        <v>196</v>
      </c>
      <c r="D52" s="626"/>
      <c r="E52" s="460" t="s">
        <v>173</v>
      </c>
      <c r="F52" s="520"/>
      <c r="G52" s="470"/>
      <c r="H52" s="470"/>
      <c r="I52" s="470"/>
      <c r="J52" s="470"/>
      <c r="K52" s="470"/>
      <c r="L52" s="470"/>
      <c r="M52" s="470"/>
      <c r="N52" s="470"/>
      <c r="O52" s="473"/>
    </row>
    <row r="53" spans="1:15" ht="14.25" thickBot="1" x14ac:dyDescent="0.25">
      <c r="A53" s="623"/>
      <c r="B53" s="624"/>
      <c r="C53" s="627" t="s">
        <v>131</v>
      </c>
      <c r="D53" s="628">
        <f>D50+D51+D52</f>
        <v>0</v>
      </c>
      <c r="E53" s="451" t="s">
        <v>173</v>
      </c>
      <c r="F53" s="452"/>
      <c r="G53" s="453"/>
      <c r="H53" s="453"/>
      <c r="I53" s="453"/>
      <c r="J53" s="453"/>
      <c r="K53" s="453"/>
      <c r="L53" s="453"/>
      <c r="M53" s="453"/>
      <c r="N53" s="453"/>
      <c r="O53" s="457"/>
    </row>
    <row r="54" spans="1:15" ht="14.25" thickBot="1" x14ac:dyDescent="0.25">
      <c r="A54" s="629" t="s">
        <v>265</v>
      </c>
      <c r="B54" s="630"/>
      <c r="C54" s="630"/>
      <c r="D54" s="631" t="e">
        <f>D39+D49+D53</f>
        <v>#DIV/0!</v>
      </c>
      <c r="E54" s="573" t="s">
        <v>173</v>
      </c>
      <c r="F54" s="632"/>
      <c r="G54" s="573"/>
      <c r="H54" s="573"/>
      <c r="I54" s="573"/>
      <c r="J54" s="573"/>
      <c r="K54" s="573"/>
      <c r="L54" s="573"/>
      <c r="M54" s="573"/>
      <c r="N54" s="573"/>
      <c r="O54" s="575"/>
    </row>
    <row r="55" spans="1:15" ht="14.25" thickBot="1" x14ac:dyDescent="0.25">
      <c r="A55" s="633" t="s">
        <v>266</v>
      </c>
      <c r="B55" s="634"/>
      <c r="C55" s="634"/>
      <c r="D55" s="635" t="e">
        <f>D13-D54</f>
        <v>#DIV/0!</v>
      </c>
      <c r="E55" s="636" t="s">
        <v>173</v>
      </c>
      <c r="F55" s="637"/>
      <c r="G55" s="636"/>
      <c r="H55" s="636"/>
      <c r="I55" s="636"/>
      <c r="J55" s="636"/>
      <c r="K55" s="636"/>
      <c r="L55" s="636"/>
      <c r="M55" s="636"/>
      <c r="N55" s="636"/>
      <c r="O55" s="638"/>
    </row>
    <row r="56" spans="1:15" ht="14.25" thickTop="1" x14ac:dyDescent="0.2"/>
  </sheetData>
  <mergeCells count="19">
    <mergeCell ref="A50:B53"/>
    <mergeCell ref="A54:C54"/>
    <mergeCell ref="A55:C55"/>
    <mergeCell ref="A14:A39"/>
    <mergeCell ref="B14:B37"/>
    <mergeCell ref="F15:H15"/>
    <mergeCell ref="B38:C38"/>
    <mergeCell ref="B39:C39"/>
    <mergeCell ref="A40:B49"/>
    <mergeCell ref="G46:H46"/>
    <mergeCell ref="A2:O2"/>
    <mergeCell ref="A3:C3"/>
    <mergeCell ref="D3:E3"/>
    <mergeCell ref="F3:O3"/>
    <mergeCell ref="A4:B13"/>
    <mergeCell ref="F4:G4"/>
    <mergeCell ref="J6:K6"/>
    <mergeCell ref="J7:K7"/>
    <mergeCell ref="F8:G8"/>
  </mergeCells>
  <phoneticPr fontId="2"/>
  <pageMargins left="0.78700000000000003" right="0.23" top="0.5" bottom="0.21" header="0.51200000000000001" footer="0.2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view="pageBreakPreview" zoomScale="60" zoomScaleNormal="100" workbookViewId="0">
      <selection activeCell="A50" sqref="A50:B53"/>
    </sheetView>
  </sheetViews>
  <sheetFormatPr defaultRowHeight="13.5" x14ac:dyDescent="0.2"/>
  <cols>
    <col min="1" max="1" width="4.1640625" style="639" customWidth="1"/>
    <col min="2" max="2" width="30.83203125" style="639" bestFit="1" customWidth="1"/>
    <col min="3" max="3" width="13.1640625" style="640" bestFit="1" customWidth="1"/>
    <col min="4" max="4" width="6.5" style="640" customWidth="1"/>
    <col min="5" max="5" width="11.5" style="640" customWidth="1"/>
    <col min="6" max="9" width="11.5" style="639" customWidth="1"/>
    <col min="10" max="10" width="11.5" style="641" customWidth="1"/>
    <col min="11" max="14" width="11.5" style="639" customWidth="1"/>
    <col min="15" max="15" width="11.5" style="641" customWidth="1"/>
    <col min="16" max="17" width="11.5" style="639" customWidth="1"/>
    <col min="18" max="18" width="11.5" style="640" customWidth="1"/>
    <col min="19" max="19" width="11.5" style="639" customWidth="1"/>
    <col min="20" max="256" width="9.33203125" style="639"/>
    <col min="257" max="257" width="4.1640625" style="639" customWidth="1"/>
    <col min="258" max="258" width="30.83203125" style="639" bestFit="1" customWidth="1"/>
    <col min="259" max="259" width="13.1640625" style="639" bestFit="1" customWidth="1"/>
    <col min="260" max="260" width="6.5" style="639" customWidth="1"/>
    <col min="261" max="275" width="11.5" style="639" customWidth="1"/>
    <col min="276" max="512" width="9.33203125" style="639"/>
    <col min="513" max="513" width="4.1640625" style="639" customWidth="1"/>
    <col min="514" max="514" width="30.83203125" style="639" bestFit="1" customWidth="1"/>
    <col min="515" max="515" width="13.1640625" style="639" bestFit="1" customWidth="1"/>
    <col min="516" max="516" width="6.5" style="639" customWidth="1"/>
    <col min="517" max="531" width="11.5" style="639" customWidth="1"/>
    <col min="532" max="768" width="9.33203125" style="639"/>
    <col min="769" max="769" width="4.1640625" style="639" customWidth="1"/>
    <col min="770" max="770" width="30.83203125" style="639" bestFit="1" customWidth="1"/>
    <col min="771" max="771" width="13.1640625" style="639" bestFit="1" customWidth="1"/>
    <col min="772" max="772" width="6.5" style="639" customWidth="1"/>
    <col min="773" max="787" width="11.5" style="639" customWidth="1"/>
    <col min="788" max="1024" width="9.33203125" style="639"/>
    <col min="1025" max="1025" width="4.1640625" style="639" customWidth="1"/>
    <col min="1026" max="1026" width="30.83203125" style="639" bestFit="1" customWidth="1"/>
    <col min="1027" max="1027" width="13.1640625" style="639" bestFit="1" customWidth="1"/>
    <col min="1028" max="1028" width="6.5" style="639" customWidth="1"/>
    <col min="1029" max="1043" width="11.5" style="639" customWidth="1"/>
    <col min="1044" max="1280" width="9.33203125" style="639"/>
    <col min="1281" max="1281" width="4.1640625" style="639" customWidth="1"/>
    <col min="1282" max="1282" width="30.83203125" style="639" bestFit="1" customWidth="1"/>
    <col min="1283" max="1283" width="13.1640625" style="639" bestFit="1" customWidth="1"/>
    <col min="1284" max="1284" width="6.5" style="639" customWidth="1"/>
    <col min="1285" max="1299" width="11.5" style="639" customWidth="1"/>
    <col min="1300" max="1536" width="9.33203125" style="639"/>
    <col min="1537" max="1537" width="4.1640625" style="639" customWidth="1"/>
    <col min="1538" max="1538" width="30.83203125" style="639" bestFit="1" customWidth="1"/>
    <col min="1539" max="1539" width="13.1640625" style="639" bestFit="1" customWidth="1"/>
    <col min="1540" max="1540" width="6.5" style="639" customWidth="1"/>
    <col min="1541" max="1555" width="11.5" style="639" customWidth="1"/>
    <col min="1556" max="1792" width="9.33203125" style="639"/>
    <col min="1793" max="1793" width="4.1640625" style="639" customWidth="1"/>
    <col min="1794" max="1794" width="30.83203125" style="639" bestFit="1" customWidth="1"/>
    <col min="1795" max="1795" width="13.1640625" style="639" bestFit="1" customWidth="1"/>
    <col min="1796" max="1796" width="6.5" style="639" customWidth="1"/>
    <col min="1797" max="1811" width="11.5" style="639" customWidth="1"/>
    <col min="1812" max="2048" width="9.33203125" style="639"/>
    <col min="2049" max="2049" width="4.1640625" style="639" customWidth="1"/>
    <col min="2050" max="2050" width="30.83203125" style="639" bestFit="1" customWidth="1"/>
    <col min="2051" max="2051" width="13.1640625" style="639" bestFit="1" customWidth="1"/>
    <col min="2052" max="2052" width="6.5" style="639" customWidth="1"/>
    <col min="2053" max="2067" width="11.5" style="639" customWidth="1"/>
    <col min="2068" max="2304" width="9.33203125" style="639"/>
    <col min="2305" max="2305" width="4.1640625" style="639" customWidth="1"/>
    <col min="2306" max="2306" width="30.83203125" style="639" bestFit="1" customWidth="1"/>
    <col min="2307" max="2307" width="13.1640625" style="639" bestFit="1" customWidth="1"/>
    <col min="2308" max="2308" width="6.5" style="639" customWidth="1"/>
    <col min="2309" max="2323" width="11.5" style="639" customWidth="1"/>
    <col min="2324" max="2560" width="9.33203125" style="639"/>
    <col min="2561" max="2561" width="4.1640625" style="639" customWidth="1"/>
    <col min="2562" max="2562" width="30.83203125" style="639" bestFit="1" customWidth="1"/>
    <col min="2563" max="2563" width="13.1640625" style="639" bestFit="1" customWidth="1"/>
    <col min="2564" max="2564" width="6.5" style="639" customWidth="1"/>
    <col min="2565" max="2579" width="11.5" style="639" customWidth="1"/>
    <col min="2580" max="2816" width="9.33203125" style="639"/>
    <col min="2817" max="2817" width="4.1640625" style="639" customWidth="1"/>
    <col min="2818" max="2818" width="30.83203125" style="639" bestFit="1" customWidth="1"/>
    <col min="2819" max="2819" width="13.1640625" style="639" bestFit="1" customWidth="1"/>
    <col min="2820" max="2820" width="6.5" style="639" customWidth="1"/>
    <col min="2821" max="2835" width="11.5" style="639" customWidth="1"/>
    <col min="2836" max="3072" width="9.33203125" style="639"/>
    <col min="3073" max="3073" width="4.1640625" style="639" customWidth="1"/>
    <col min="3074" max="3074" width="30.83203125" style="639" bestFit="1" customWidth="1"/>
    <col min="3075" max="3075" width="13.1640625" style="639" bestFit="1" customWidth="1"/>
    <col min="3076" max="3076" width="6.5" style="639" customWidth="1"/>
    <col min="3077" max="3091" width="11.5" style="639" customWidth="1"/>
    <col min="3092" max="3328" width="9.33203125" style="639"/>
    <col min="3329" max="3329" width="4.1640625" style="639" customWidth="1"/>
    <col min="3330" max="3330" width="30.83203125" style="639" bestFit="1" customWidth="1"/>
    <col min="3331" max="3331" width="13.1640625" style="639" bestFit="1" customWidth="1"/>
    <col min="3332" max="3332" width="6.5" style="639" customWidth="1"/>
    <col min="3333" max="3347" width="11.5" style="639" customWidth="1"/>
    <col min="3348" max="3584" width="9.33203125" style="639"/>
    <col min="3585" max="3585" width="4.1640625" style="639" customWidth="1"/>
    <col min="3586" max="3586" width="30.83203125" style="639" bestFit="1" customWidth="1"/>
    <col min="3587" max="3587" width="13.1640625" style="639" bestFit="1" customWidth="1"/>
    <col min="3588" max="3588" width="6.5" style="639" customWidth="1"/>
    <col min="3589" max="3603" width="11.5" style="639" customWidth="1"/>
    <col min="3604" max="3840" width="9.33203125" style="639"/>
    <col min="3841" max="3841" width="4.1640625" style="639" customWidth="1"/>
    <col min="3842" max="3842" width="30.83203125" style="639" bestFit="1" customWidth="1"/>
    <col min="3843" max="3843" width="13.1640625" style="639" bestFit="1" customWidth="1"/>
    <col min="3844" max="3844" width="6.5" style="639" customWidth="1"/>
    <col min="3845" max="3859" width="11.5" style="639" customWidth="1"/>
    <col min="3860" max="4096" width="9.33203125" style="639"/>
    <col min="4097" max="4097" width="4.1640625" style="639" customWidth="1"/>
    <col min="4098" max="4098" width="30.83203125" style="639" bestFit="1" customWidth="1"/>
    <col min="4099" max="4099" width="13.1640625" style="639" bestFit="1" customWidth="1"/>
    <col min="4100" max="4100" width="6.5" style="639" customWidth="1"/>
    <col min="4101" max="4115" width="11.5" style="639" customWidth="1"/>
    <col min="4116" max="4352" width="9.33203125" style="639"/>
    <col min="4353" max="4353" width="4.1640625" style="639" customWidth="1"/>
    <col min="4354" max="4354" width="30.83203125" style="639" bestFit="1" customWidth="1"/>
    <col min="4355" max="4355" width="13.1640625" style="639" bestFit="1" customWidth="1"/>
    <col min="4356" max="4356" width="6.5" style="639" customWidth="1"/>
    <col min="4357" max="4371" width="11.5" style="639" customWidth="1"/>
    <col min="4372" max="4608" width="9.33203125" style="639"/>
    <col min="4609" max="4609" width="4.1640625" style="639" customWidth="1"/>
    <col min="4610" max="4610" width="30.83203125" style="639" bestFit="1" customWidth="1"/>
    <col min="4611" max="4611" width="13.1640625" style="639" bestFit="1" customWidth="1"/>
    <col min="4612" max="4612" width="6.5" style="639" customWidth="1"/>
    <col min="4613" max="4627" width="11.5" style="639" customWidth="1"/>
    <col min="4628" max="4864" width="9.33203125" style="639"/>
    <col min="4865" max="4865" width="4.1640625" style="639" customWidth="1"/>
    <col min="4866" max="4866" width="30.83203125" style="639" bestFit="1" customWidth="1"/>
    <col min="4867" max="4867" width="13.1640625" style="639" bestFit="1" customWidth="1"/>
    <col min="4868" max="4868" width="6.5" style="639" customWidth="1"/>
    <col min="4869" max="4883" width="11.5" style="639" customWidth="1"/>
    <col min="4884" max="5120" width="9.33203125" style="639"/>
    <col min="5121" max="5121" width="4.1640625" style="639" customWidth="1"/>
    <col min="5122" max="5122" width="30.83203125" style="639" bestFit="1" customWidth="1"/>
    <col min="5123" max="5123" width="13.1640625" style="639" bestFit="1" customWidth="1"/>
    <col min="5124" max="5124" width="6.5" style="639" customWidth="1"/>
    <col min="5125" max="5139" width="11.5" style="639" customWidth="1"/>
    <col min="5140" max="5376" width="9.33203125" style="639"/>
    <col min="5377" max="5377" width="4.1640625" style="639" customWidth="1"/>
    <col min="5378" max="5378" width="30.83203125" style="639" bestFit="1" customWidth="1"/>
    <col min="5379" max="5379" width="13.1640625" style="639" bestFit="1" customWidth="1"/>
    <col min="5380" max="5380" width="6.5" style="639" customWidth="1"/>
    <col min="5381" max="5395" width="11.5" style="639" customWidth="1"/>
    <col min="5396" max="5632" width="9.33203125" style="639"/>
    <col min="5633" max="5633" width="4.1640625" style="639" customWidth="1"/>
    <col min="5634" max="5634" width="30.83203125" style="639" bestFit="1" customWidth="1"/>
    <col min="5635" max="5635" width="13.1640625" style="639" bestFit="1" customWidth="1"/>
    <col min="5636" max="5636" width="6.5" style="639" customWidth="1"/>
    <col min="5637" max="5651" width="11.5" style="639" customWidth="1"/>
    <col min="5652" max="5888" width="9.33203125" style="639"/>
    <col min="5889" max="5889" width="4.1640625" style="639" customWidth="1"/>
    <col min="5890" max="5890" width="30.83203125" style="639" bestFit="1" customWidth="1"/>
    <col min="5891" max="5891" width="13.1640625" style="639" bestFit="1" customWidth="1"/>
    <col min="5892" max="5892" width="6.5" style="639" customWidth="1"/>
    <col min="5893" max="5907" width="11.5" style="639" customWidth="1"/>
    <col min="5908" max="6144" width="9.33203125" style="639"/>
    <col min="6145" max="6145" width="4.1640625" style="639" customWidth="1"/>
    <col min="6146" max="6146" width="30.83203125" style="639" bestFit="1" customWidth="1"/>
    <col min="6147" max="6147" width="13.1640625" style="639" bestFit="1" customWidth="1"/>
    <col min="6148" max="6148" width="6.5" style="639" customWidth="1"/>
    <col min="6149" max="6163" width="11.5" style="639" customWidth="1"/>
    <col min="6164" max="6400" width="9.33203125" style="639"/>
    <col min="6401" max="6401" width="4.1640625" style="639" customWidth="1"/>
    <col min="6402" max="6402" width="30.83203125" style="639" bestFit="1" customWidth="1"/>
    <col min="6403" max="6403" width="13.1640625" style="639" bestFit="1" customWidth="1"/>
    <col min="6404" max="6404" width="6.5" style="639" customWidth="1"/>
    <col min="6405" max="6419" width="11.5" style="639" customWidth="1"/>
    <col min="6420" max="6656" width="9.33203125" style="639"/>
    <col min="6657" max="6657" width="4.1640625" style="639" customWidth="1"/>
    <col min="6658" max="6658" width="30.83203125" style="639" bestFit="1" customWidth="1"/>
    <col min="6659" max="6659" width="13.1640625" style="639" bestFit="1" customWidth="1"/>
    <col min="6660" max="6660" width="6.5" style="639" customWidth="1"/>
    <col min="6661" max="6675" width="11.5" style="639" customWidth="1"/>
    <col min="6676" max="6912" width="9.33203125" style="639"/>
    <col min="6913" max="6913" width="4.1640625" style="639" customWidth="1"/>
    <col min="6914" max="6914" width="30.83203125" style="639" bestFit="1" customWidth="1"/>
    <col min="6915" max="6915" width="13.1640625" style="639" bestFit="1" customWidth="1"/>
    <col min="6916" max="6916" width="6.5" style="639" customWidth="1"/>
    <col min="6917" max="6931" width="11.5" style="639" customWidth="1"/>
    <col min="6932" max="7168" width="9.33203125" style="639"/>
    <col min="7169" max="7169" width="4.1640625" style="639" customWidth="1"/>
    <col min="7170" max="7170" width="30.83203125" style="639" bestFit="1" customWidth="1"/>
    <col min="7171" max="7171" width="13.1640625" style="639" bestFit="1" customWidth="1"/>
    <col min="7172" max="7172" width="6.5" style="639" customWidth="1"/>
    <col min="7173" max="7187" width="11.5" style="639" customWidth="1"/>
    <col min="7188" max="7424" width="9.33203125" style="639"/>
    <col min="7425" max="7425" width="4.1640625" style="639" customWidth="1"/>
    <col min="7426" max="7426" width="30.83203125" style="639" bestFit="1" customWidth="1"/>
    <col min="7427" max="7427" width="13.1640625" style="639" bestFit="1" customWidth="1"/>
    <col min="7428" max="7428" width="6.5" style="639" customWidth="1"/>
    <col min="7429" max="7443" width="11.5" style="639" customWidth="1"/>
    <col min="7444" max="7680" width="9.33203125" style="639"/>
    <col min="7681" max="7681" width="4.1640625" style="639" customWidth="1"/>
    <col min="7682" max="7682" width="30.83203125" style="639" bestFit="1" customWidth="1"/>
    <col min="7683" max="7683" width="13.1640625" style="639" bestFit="1" customWidth="1"/>
    <col min="7684" max="7684" width="6.5" style="639" customWidth="1"/>
    <col min="7685" max="7699" width="11.5" style="639" customWidth="1"/>
    <col min="7700" max="7936" width="9.33203125" style="639"/>
    <col min="7937" max="7937" width="4.1640625" style="639" customWidth="1"/>
    <col min="7938" max="7938" width="30.83203125" style="639" bestFit="1" customWidth="1"/>
    <col min="7939" max="7939" width="13.1640625" style="639" bestFit="1" customWidth="1"/>
    <col min="7940" max="7940" width="6.5" style="639" customWidth="1"/>
    <col min="7941" max="7955" width="11.5" style="639" customWidth="1"/>
    <col min="7956" max="8192" width="9.33203125" style="639"/>
    <col min="8193" max="8193" width="4.1640625" style="639" customWidth="1"/>
    <col min="8194" max="8194" width="30.83203125" style="639" bestFit="1" customWidth="1"/>
    <col min="8195" max="8195" width="13.1640625" style="639" bestFit="1" customWidth="1"/>
    <col min="8196" max="8196" width="6.5" style="639" customWidth="1"/>
    <col min="8197" max="8211" width="11.5" style="639" customWidth="1"/>
    <col min="8212" max="8448" width="9.33203125" style="639"/>
    <col min="8449" max="8449" width="4.1640625" style="639" customWidth="1"/>
    <col min="8450" max="8450" width="30.83203125" style="639" bestFit="1" customWidth="1"/>
    <col min="8451" max="8451" width="13.1640625" style="639" bestFit="1" customWidth="1"/>
    <col min="8452" max="8452" width="6.5" style="639" customWidth="1"/>
    <col min="8453" max="8467" width="11.5" style="639" customWidth="1"/>
    <col min="8468" max="8704" width="9.33203125" style="639"/>
    <col min="8705" max="8705" width="4.1640625" style="639" customWidth="1"/>
    <col min="8706" max="8706" width="30.83203125" style="639" bestFit="1" customWidth="1"/>
    <col min="8707" max="8707" width="13.1640625" style="639" bestFit="1" customWidth="1"/>
    <col min="8708" max="8708" width="6.5" style="639" customWidth="1"/>
    <col min="8709" max="8723" width="11.5" style="639" customWidth="1"/>
    <col min="8724" max="8960" width="9.33203125" style="639"/>
    <col min="8961" max="8961" width="4.1640625" style="639" customWidth="1"/>
    <col min="8962" max="8962" width="30.83203125" style="639" bestFit="1" customWidth="1"/>
    <col min="8963" max="8963" width="13.1640625" style="639" bestFit="1" customWidth="1"/>
    <col min="8964" max="8964" width="6.5" style="639" customWidth="1"/>
    <col min="8965" max="8979" width="11.5" style="639" customWidth="1"/>
    <col min="8980" max="9216" width="9.33203125" style="639"/>
    <col min="9217" max="9217" width="4.1640625" style="639" customWidth="1"/>
    <col min="9218" max="9218" width="30.83203125" style="639" bestFit="1" customWidth="1"/>
    <col min="9219" max="9219" width="13.1640625" style="639" bestFit="1" customWidth="1"/>
    <col min="9220" max="9220" width="6.5" style="639" customWidth="1"/>
    <col min="9221" max="9235" width="11.5" style="639" customWidth="1"/>
    <col min="9236" max="9472" width="9.33203125" style="639"/>
    <col min="9473" max="9473" width="4.1640625" style="639" customWidth="1"/>
    <col min="9474" max="9474" width="30.83203125" style="639" bestFit="1" customWidth="1"/>
    <col min="9475" max="9475" width="13.1640625" style="639" bestFit="1" customWidth="1"/>
    <col min="9476" max="9476" width="6.5" style="639" customWidth="1"/>
    <col min="9477" max="9491" width="11.5" style="639" customWidth="1"/>
    <col min="9492" max="9728" width="9.33203125" style="639"/>
    <col min="9729" max="9729" width="4.1640625" style="639" customWidth="1"/>
    <col min="9730" max="9730" width="30.83203125" style="639" bestFit="1" customWidth="1"/>
    <col min="9731" max="9731" width="13.1640625" style="639" bestFit="1" customWidth="1"/>
    <col min="9732" max="9732" width="6.5" style="639" customWidth="1"/>
    <col min="9733" max="9747" width="11.5" style="639" customWidth="1"/>
    <col min="9748" max="9984" width="9.33203125" style="639"/>
    <col min="9985" max="9985" width="4.1640625" style="639" customWidth="1"/>
    <col min="9986" max="9986" width="30.83203125" style="639" bestFit="1" customWidth="1"/>
    <col min="9987" max="9987" width="13.1640625" style="639" bestFit="1" customWidth="1"/>
    <col min="9988" max="9988" width="6.5" style="639" customWidth="1"/>
    <col min="9989" max="10003" width="11.5" style="639" customWidth="1"/>
    <col min="10004" max="10240" width="9.33203125" style="639"/>
    <col min="10241" max="10241" width="4.1640625" style="639" customWidth="1"/>
    <col min="10242" max="10242" width="30.83203125" style="639" bestFit="1" customWidth="1"/>
    <col min="10243" max="10243" width="13.1640625" style="639" bestFit="1" customWidth="1"/>
    <col min="10244" max="10244" width="6.5" style="639" customWidth="1"/>
    <col min="10245" max="10259" width="11.5" style="639" customWidth="1"/>
    <col min="10260" max="10496" width="9.33203125" style="639"/>
    <col min="10497" max="10497" width="4.1640625" style="639" customWidth="1"/>
    <col min="10498" max="10498" width="30.83203125" style="639" bestFit="1" customWidth="1"/>
    <col min="10499" max="10499" width="13.1640625" style="639" bestFit="1" customWidth="1"/>
    <col min="10500" max="10500" width="6.5" style="639" customWidth="1"/>
    <col min="10501" max="10515" width="11.5" style="639" customWidth="1"/>
    <col min="10516" max="10752" width="9.33203125" style="639"/>
    <col min="10753" max="10753" width="4.1640625" style="639" customWidth="1"/>
    <col min="10754" max="10754" width="30.83203125" style="639" bestFit="1" customWidth="1"/>
    <col min="10755" max="10755" width="13.1640625" style="639" bestFit="1" customWidth="1"/>
    <col min="10756" max="10756" width="6.5" style="639" customWidth="1"/>
    <col min="10757" max="10771" width="11.5" style="639" customWidth="1"/>
    <col min="10772" max="11008" width="9.33203125" style="639"/>
    <col min="11009" max="11009" width="4.1640625" style="639" customWidth="1"/>
    <col min="11010" max="11010" width="30.83203125" style="639" bestFit="1" customWidth="1"/>
    <col min="11011" max="11011" width="13.1640625" style="639" bestFit="1" customWidth="1"/>
    <col min="11012" max="11012" width="6.5" style="639" customWidth="1"/>
    <col min="11013" max="11027" width="11.5" style="639" customWidth="1"/>
    <col min="11028" max="11264" width="9.33203125" style="639"/>
    <col min="11265" max="11265" width="4.1640625" style="639" customWidth="1"/>
    <col min="11266" max="11266" width="30.83203125" style="639" bestFit="1" customWidth="1"/>
    <col min="11267" max="11267" width="13.1640625" style="639" bestFit="1" customWidth="1"/>
    <col min="11268" max="11268" width="6.5" style="639" customWidth="1"/>
    <col min="11269" max="11283" width="11.5" style="639" customWidth="1"/>
    <col min="11284" max="11520" width="9.33203125" style="639"/>
    <col min="11521" max="11521" width="4.1640625" style="639" customWidth="1"/>
    <col min="11522" max="11522" width="30.83203125" style="639" bestFit="1" customWidth="1"/>
    <col min="11523" max="11523" width="13.1640625" style="639" bestFit="1" customWidth="1"/>
    <col min="11524" max="11524" width="6.5" style="639" customWidth="1"/>
    <col min="11525" max="11539" width="11.5" style="639" customWidth="1"/>
    <col min="11540" max="11776" width="9.33203125" style="639"/>
    <col min="11777" max="11777" width="4.1640625" style="639" customWidth="1"/>
    <col min="11778" max="11778" width="30.83203125" style="639" bestFit="1" customWidth="1"/>
    <col min="11779" max="11779" width="13.1640625" style="639" bestFit="1" customWidth="1"/>
    <col min="11780" max="11780" width="6.5" style="639" customWidth="1"/>
    <col min="11781" max="11795" width="11.5" style="639" customWidth="1"/>
    <col min="11796" max="12032" width="9.33203125" style="639"/>
    <col min="12033" max="12033" width="4.1640625" style="639" customWidth="1"/>
    <col min="12034" max="12034" width="30.83203125" style="639" bestFit="1" customWidth="1"/>
    <col min="12035" max="12035" width="13.1640625" style="639" bestFit="1" customWidth="1"/>
    <col min="12036" max="12036" width="6.5" style="639" customWidth="1"/>
    <col min="12037" max="12051" width="11.5" style="639" customWidth="1"/>
    <col min="12052" max="12288" width="9.33203125" style="639"/>
    <col min="12289" max="12289" width="4.1640625" style="639" customWidth="1"/>
    <col min="12290" max="12290" width="30.83203125" style="639" bestFit="1" customWidth="1"/>
    <col min="12291" max="12291" width="13.1640625" style="639" bestFit="1" customWidth="1"/>
    <col min="12292" max="12292" width="6.5" style="639" customWidth="1"/>
    <col min="12293" max="12307" width="11.5" style="639" customWidth="1"/>
    <col min="12308" max="12544" width="9.33203125" style="639"/>
    <col min="12545" max="12545" width="4.1640625" style="639" customWidth="1"/>
    <col min="12546" max="12546" width="30.83203125" style="639" bestFit="1" customWidth="1"/>
    <col min="12547" max="12547" width="13.1640625" style="639" bestFit="1" customWidth="1"/>
    <col min="12548" max="12548" width="6.5" style="639" customWidth="1"/>
    <col min="12549" max="12563" width="11.5" style="639" customWidth="1"/>
    <col min="12564" max="12800" width="9.33203125" style="639"/>
    <col min="12801" max="12801" width="4.1640625" style="639" customWidth="1"/>
    <col min="12802" max="12802" width="30.83203125" style="639" bestFit="1" customWidth="1"/>
    <col min="12803" max="12803" width="13.1640625" style="639" bestFit="1" customWidth="1"/>
    <col min="12804" max="12804" width="6.5" style="639" customWidth="1"/>
    <col min="12805" max="12819" width="11.5" style="639" customWidth="1"/>
    <col min="12820" max="13056" width="9.33203125" style="639"/>
    <col min="13057" max="13057" width="4.1640625" style="639" customWidth="1"/>
    <col min="13058" max="13058" width="30.83203125" style="639" bestFit="1" customWidth="1"/>
    <col min="13059" max="13059" width="13.1640625" style="639" bestFit="1" customWidth="1"/>
    <col min="13060" max="13060" width="6.5" style="639" customWidth="1"/>
    <col min="13061" max="13075" width="11.5" style="639" customWidth="1"/>
    <col min="13076" max="13312" width="9.33203125" style="639"/>
    <col min="13313" max="13313" width="4.1640625" style="639" customWidth="1"/>
    <col min="13314" max="13314" width="30.83203125" style="639" bestFit="1" customWidth="1"/>
    <col min="13315" max="13315" width="13.1640625" style="639" bestFit="1" customWidth="1"/>
    <col min="13316" max="13316" width="6.5" style="639" customWidth="1"/>
    <col min="13317" max="13331" width="11.5" style="639" customWidth="1"/>
    <col min="13332" max="13568" width="9.33203125" style="639"/>
    <col min="13569" max="13569" width="4.1640625" style="639" customWidth="1"/>
    <col min="13570" max="13570" width="30.83203125" style="639" bestFit="1" customWidth="1"/>
    <col min="13571" max="13571" width="13.1640625" style="639" bestFit="1" customWidth="1"/>
    <col min="13572" max="13572" width="6.5" style="639" customWidth="1"/>
    <col min="13573" max="13587" width="11.5" style="639" customWidth="1"/>
    <col min="13588" max="13824" width="9.33203125" style="639"/>
    <col min="13825" max="13825" width="4.1640625" style="639" customWidth="1"/>
    <col min="13826" max="13826" width="30.83203125" style="639" bestFit="1" customWidth="1"/>
    <col min="13827" max="13827" width="13.1640625" style="639" bestFit="1" customWidth="1"/>
    <col min="13828" max="13828" width="6.5" style="639" customWidth="1"/>
    <col min="13829" max="13843" width="11.5" style="639" customWidth="1"/>
    <col min="13844" max="14080" width="9.33203125" style="639"/>
    <col min="14081" max="14081" width="4.1640625" style="639" customWidth="1"/>
    <col min="14082" max="14082" width="30.83203125" style="639" bestFit="1" customWidth="1"/>
    <col min="14083" max="14083" width="13.1640625" style="639" bestFit="1" customWidth="1"/>
    <col min="14084" max="14084" width="6.5" style="639" customWidth="1"/>
    <col min="14085" max="14099" width="11.5" style="639" customWidth="1"/>
    <col min="14100" max="14336" width="9.33203125" style="639"/>
    <col min="14337" max="14337" width="4.1640625" style="639" customWidth="1"/>
    <col min="14338" max="14338" width="30.83203125" style="639" bestFit="1" customWidth="1"/>
    <col min="14339" max="14339" width="13.1640625" style="639" bestFit="1" customWidth="1"/>
    <col min="14340" max="14340" width="6.5" style="639" customWidth="1"/>
    <col min="14341" max="14355" width="11.5" style="639" customWidth="1"/>
    <col min="14356" max="14592" width="9.33203125" style="639"/>
    <col min="14593" max="14593" width="4.1640625" style="639" customWidth="1"/>
    <col min="14594" max="14594" width="30.83203125" style="639" bestFit="1" customWidth="1"/>
    <col min="14595" max="14595" width="13.1640625" style="639" bestFit="1" customWidth="1"/>
    <col min="14596" max="14596" width="6.5" style="639" customWidth="1"/>
    <col min="14597" max="14611" width="11.5" style="639" customWidth="1"/>
    <col min="14612" max="14848" width="9.33203125" style="639"/>
    <col min="14849" max="14849" width="4.1640625" style="639" customWidth="1"/>
    <col min="14850" max="14850" width="30.83203125" style="639" bestFit="1" customWidth="1"/>
    <col min="14851" max="14851" width="13.1640625" style="639" bestFit="1" customWidth="1"/>
    <col min="14852" max="14852" width="6.5" style="639" customWidth="1"/>
    <col min="14853" max="14867" width="11.5" style="639" customWidth="1"/>
    <col min="14868" max="15104" width="9.33203125" style="639"/>
    <col min="15105" max="15105" width="4.1640625" style="639" customWidth="1"/>
    <col min="15106" max="15106" width="30.83203125" style="639" bestFit="1" customWidth="1"/>
    <col min="15107" max="15107" width="13.1640625" style="639" bestFit="1" customWidth="1"/>
    <col min="15108" max="15108" width="6.5" style="639" customWidth="1"/>
    <col min="15109" max="15123" width="11.5" style="639" customWidth="1"/>
    <col min="15124" max="15360" width="9.33203125" style="639"/>
    <col min="15361" max="15361" width="4.1640625" style="639" customWidth="1"/>
    <col min="15362" max="15362" width="30.83203125" style="639" bestFit="1" customWidth="1"/>
    <col min="15363" max="15363" width="13.1640625" style="639" bestFit="1" customWidth="1"/>
    <col min="15364" max="15364" width="6.5" style="639" customWidth="1"/>
    <col min="15365" max="15379" width="11.5" style="639" customWidth="1"/>
    <col min="15380" max="15616" width="9.33203125" style="639"/>
    <col min="15617" max="15617" width="4.1640625" style="639" customWidth="1"/>
    <col min="15618" max="15618" width="30.83203125" style="639" bestFit="1" customWidth="1"/>
    <col min="15619" max="15619" width="13.1640625" style="639" bestFit="1" customWidth="1"/>
    <col min="15620" max="15620" width="6.5" style="639" customWidth="1"/>
    <col min="15621" max="15635" width="11.5" style="639" customWidth="1"/>
    <col min="15636" max="15872" width="9.33203125" style="639"/>
    <col min="15873" max="15873" width="4.1640625" style="639" customWidth="1"/>
    <col min="15874" max="15874" width="30.83203125" style="639" bestFit="1" customWidth="1"/>
    <col min="15875" max="15875" width="13.1640625" style="639" bestFit="1" customWidth="1"/>
    <col min="15876" max="15876" width="6.5" style="639" customWidth="1"/>
    <col min="15877" max="15891" width="11.5" style="639" customWidth="1"/>
    <col min="15892" max="16128" width="9.33203125" style="639"/>
    <col min="16129" max="16129" width="4.1640625" style="639" customWidth="1"/>
    <col min="16130" max="16130" width="30.83203125" style="639" bestFit="1" customWidth="1"/>
    <col min="16131" max="16131" width="13.1640625" style="639" bestFit="1" customWidth="1"/>
    <col min="16132" max="16132" width="6.5" style="639" customWidth="1"/>
    <col min="16133" max="16147" width="11.5" style="639" customWidth="1"/>
    <col min="16148" max="16384" width="9.33203125" style="639"/>
  </cols>
  <sheetData>
    <row r="1" spans="1:19" ht="126" customHeight="1" x14ac:dyDescent="0.2"/>
    <row r="2" spans="1:19" ht="21" x14ac:dyDescent="0.2">
      <c r="A2" s="642" t="s">
        <v>267</v>
      </c>
      <c r="B2" s="642"/>
      <c r="C2" s="642"/>
      <c r="D2" s="642"/>
      <c r="E2" s="642"/>
      <c r="F2" s="642"/>
      <c r="G2" s="642"/>
      <c r="H2" s="642"/>
      <c r="I2" s="642"/>
      <c r="J2" s="642"/>
      <c r="K2" s="642"/>
      <c r="L2" s="642"/>
      <c r="M2" s="642"/>
      <c r="N2" s="642"/>
      <c r="O2" s="642"/>
      <c r="P2" s="642"/>
      <c r="Q2" s="642"/>
      <c r="R2" s="642"/>
      <c r="S2" s="642"/>
    </row>
    <row r="3" spans="1:19" x14ac:dyDescent="0.2">
      <c r="J3" s="643" t="s">
        <v>268</v>
      </c>
      <c r="K3" s="643"/>
      <c r="L3" s="643"/>
      <c r="M3" s="643"/>
      <c r="N3" s="643"/>
      <c r="O3" s="643"/>
      <c r="P3" s="643"/>
      <c r="Q3" s="643"/>
      <c r="R3" s="644"/>
      <c r="S3" s="645"/>
    </row>
    <row r="4" spans="1:19" x14ac:dyDescent="0.2">
      <c r="A4" s="509" t="s">
        <v>269</v>
      </c>
      <c r="B4" s="509"/>
      <c r="C4" s="646"/>
      <c r="D4" s="646"/>
      <c r="E4" s="646"/>
      <c r="F4" s="509"/>
      <c r="G4" s="509"/>
      <c r="H4" s="509"/>
      <c r="I4" s="509"/>
      <c r="J4" s="647"/>
      <c r="K4" s="509"/>
      <c r="L4" s="509"/>
      <c r="M4" s="509"/>
      <c r="N4" s="509"/>
      <c r="O4" s="647"/>
      <c r="P4" s="509"/>
      <c r="Q4" s="509"/>
      <c r="R4" s="646"/>
      <c r="S4" s="509"/>
    </row>
    <row r="5" spans="1:19" ht="14.25" thickBot="1" x14ac:dyDescent="0.25">
      <c r="A5" s="509" t="s">
        <v>270</v>
      </c>
      <c r="B5" s="509"/>
      <c r="C5" s="646"/>
      <c r="D5" s="648"/>
      <c r="E5" s="646"/>
      <c r="F5" s="509"/>
      <c r="G5" s="509"/>
      <c r="H5" s="509"/>
      <c r="I5" s="509"/>
      <c r="J5" s="647"/>
      <c r="K5" s="509"/>
      <c r="L5" s="509"/>
      <c r="M5" s="509"/>
      <c r="N5" s="509"/>
      <c r="O5" s="647"/>
      <c r="P5" s="509"/>
      <c r="Q5" s="509"/>
      <c r="R5" s="646"/>
      <c r="S5" s="649"/>
    </row>
    <row r="6" spans="1:19" x14ac:dyDescent="0.2">
      <c r="A6" s="650"/>
      <c r="B6" s="651" t="s">
        <v>271</v>
      </c>
      <c r="C6" s="652" t="e">
        <f>ROUND(R6,0)</f>
        <v>#DIV/0!</v>
      </c>
      <c r="D6" s="653" t="s">
        <v>400</v>
      </c>
      <c r="E6" s="654">
        <v>2656.8</v>
      </c>
      <c r="F6" s="655" t="s">
        <v>273</v>
      </c>
      <c r="G6" s="655"/>
      <c r="H6" s="655"/>
      <c r="I6" s="656" t="s">
        <v>401</v>
      </c>
      <c r="J6" s="657"/>
      <c r="K6" s="655" t="s">
        <v>275</v>
      </c>
      <c r="L6" s="655"/>
      <c r="M6" s="655"/>
      <c r="N6" s="655" t="s">
        <v>401</v>
      </c>
      <c r="O6" s="658">
        <v>0.97</v>
      </c>
      <c r="P6" s="655" t="s">
        <v>276</v>
      </c>
      <c r="Q6" s="656" t="s">
        <v>402</v>
      </c>
      <c r="R6" s="654" t="e">
        <f>E6/J6/O6</f>
        <v>#DIV/0!</v>
      </c>
      <c r="S6" s="659" t="s">
        <v>400</v>
      </c>
    </row>
    <row r="7" spans="1:19" ht="14.25" thickBot="1" x14ac:dyDescent="0.25">
      <c r="A7" s="650"/>
      <c r="B7" s="660"/>
      <c r="C7" s="661"/>
      <c r="D7" s="662"/>
      <c r="E7" s="646"/>
      <c r="F7" s="509"/>
      <c r="G7" s="509"/>
      <c r="H7" s="509"/>
      <c r="I7" s="663"/>
      <c r="J7" s="647"/>
      <c r="K7" s="509"/>
      <c r="L7" s="509"/>
      <c r="M7" s="509"/>
      <c r="N7" s="509"/>
      <c r="O7" s="647"/>
      <c r="P7" s="509"/>
      <c r="Q7" s="663"/>
      <c r="R7" s="646"/>
      <c r="S7" s="664"/>
    </row>
    <row r="8" spans="1:19" x14ac:dyDescent="0.2">
      <c r="A8" s="650"/>
      <c r="B8" s="665" t="s">
        <v>277</v>
      </c>
      <c r="C8" s="666">
        <f>C9+C11+C13+C15+C17+C21+C23</f>
        <v>0</v>
      </c>
      <c r="D8" s="667" t="s">
        <v>272</v>
      </c>
      <c r="E8" s="668"/>
      <c r="F8" s="669"/>
      <c r="G8" s="669"/>
      <c r="H8" s="669"/>
      <c r="I8" s="669"/>
      <c r="J8" s="670">
        <f>J9+J11+J13+J15+J17++J19+J21+J23</f>
        <v>0</v>
      </c>
      <c r="K8" s="669" t="s">
        <v>278</v>
      </c>
      <c r="L8" s="669"/>
      <c r="M8" s="669"/>
      <c r="N8" s="669"/>
      <c r="O8" s="671"/>
      <c r="P8" s="669"/>
      <c r="Q8" s="669"/>
      <c r="R8" s="668"/>
      <c r="S8" s="672"/>
    </row>
    <row r="9" spans="1:19" x14ac:dyDescent="0.2">
      <c r="A9" s="650"/>
      <c r="B9" s="660" t="s">
        <v>279</v>
      </c>
      <c r="C9" s="661">
        <f>ROUND(I10,0)</f>
        <v>0</v>
      </c>
      <c r="D9" s="662" t="s">
        <v>403</v>
      </c>
      <c r="E9" s="646">
        <v>1662.2</v>
      </c>
      <c r="F9" s="509" t="s">
        <v>280</v>
      </c>
      <c r="G9" s="509"/>
      <c r="H9" s="509"/>
      <c r="I9" s="509" t="s">
        <v>404</v>
      </c>
      <c r="J9" s="673"/>
      <c r="K9" s="509" t="s">
        <v>282</v>
      </c>
      <c r="L9" s="509"/>
      <c r="M9" s="509"/>
      <c r="N9" s="509" t="s">
        <v>274</v>
      </c>
      <c r="O9" s="647">
        <v>0.28199999999999997</v>
      </c>
      <c r="P9" s="509" t="s">
        <v>283</v>
      </c>
      <c r="Q9" s="509"/>
      <c r="R9" s="646"/>
      <c r="S9" s="664"/>
    </row>
    <row r="10" spans="1:19" x14ac:dyDescent="0.2">
      <c r="A10" s="650"/>
      <c r="B10" s="674"/>
      <c r="C10" s="675"/>
      <c r="D10" s="676"/>
      <c r="E10" s="677" t="s">
        <v>401</v>
      </c>
      <c r="F10" s="678">
        <v>0.95</v>
      </c>
      <c r="G10" s="503" t="s">
        <v>276</v>
      </c>
      <c r="H10" s="679" t="s">
        <v>402</v>
      </c>
      <c r="I10" s="680">
        <f>E9*J9/O9/F10</f>
        <v>0</v>
      </c>
      <c r="J10" s="678"/>
      <c r="K10" s="503"/>
      <c r="L10" s="503"/>
      <c r="M10" s="503"/>
      <c r="N10" s="503"/>
      <c r="O10" s="678"/>
      <c r="P10" s="503"/>
      <c r="Q10" s="503"/>
      <c r="R10" s="681"/>
      <c r="S10" s="682"/>
    </row>
    <row r="11" spans="1:19" x14ac:dyDescent="0.2">
      <c r="A11" s="650"/>
      <c r="B11" s="660" t="s">
        <v>284</v>
      </c>
      <c r="C11" s="661">
        <f>ROUND(I12,0)</f>
        <v>0</v>
      </c>
      <c r="D11" s="662" t="s">
        <v>272</v>
      </c>
      <c r="E11" s="646">
        <v>1662.2</v>
      </c>
      <c r="F11" s="509" t="s">
        <v>280</v>
      </c>
      <c r="G11" s="509"/>
      <c r="H11" s="509"/>
      <c r="I11" s="509" t="s">
        <v>281</v>
      </c>
      <c r="J11" s="673"/>
      <c r="K11" s="509" t="s">
        <v>286</v>
      </c>
      <c r="L11" s="509"/>
      <c r="M11" s="509"/>
      <c r="N11" s="509" t="s">
        <v>401</v>
      </c>
      <c r="O11" s="647">
        <v>0.47099999999999997</v>
      </c>
      <c r="P11" s="509" t="s">
        <v>288</v>
      </c>
      <c r="Q11" s="509"/>
      <c r="R11" s="646"/>
      <c r="S11" s="683"/>
    </row>
    <row r="12" spans="1:19" x14ac:dyDescent="0.2">
      <c r="A12" s="650"/>
      <c r="B12" s="674"/>
      <c r="C12" s="675"/>
      <c r="D12" s="676"/>
      <c r="E12" s="677" t="s">
        <v>274</v>
      </c>
      <c r="F12" s="678">
        <v>0.95</v>
      </c>
      <c r="G12" s="503" t="s">
        <v>276</v>
      </c>
      <c r="H12" s="679" t="s">
        <v>402</v>
      </c>
      <c r="I12" s="680">
        <f>E11*J11/O11/F12</f>
        <v>0</v>
      </c>
      <c r="J12" s="678" t="s">
        <v>400</v>
      </c>
      <c r="K12" s="503"/>
      <c r="L12" s="503"/>
      <c r="M12" s="503"/>
      <c r="N12" s="503"/>
      <c r="O12" s="678"/>
      <c r="P12" s="503"/>
      <c r="Q12" s="503"/>
      <c r="R12" s="681"/>
      <c r="S12" s="682"/>
    </row>
    <row r="13" spans="1:19" x14ac:dyDescent="0.2">
      <c r="A13" s="650"/>
      <c r="B13" s="660" t="s">
        <v>290</v>
      </c>
      <c r="C13" s="661">
        <f>ROUND(I14,0)</f>
        <v>0</v>
      </c>
      <c r="D13" s="662" t="s">
        <v>400</v>
      </c>
      <c r="E13" s="646">
        <v>1662.2</v>
      </c>
      <c r="F13" s="509" t="s">
        <v>280</v>
      </c>
      <c r="G13" s="509"/>
      <c r="H13" s="509"/>
      <c r="I13" s="509" t="s">
        <v>404</v>
      </c>
      <c r="J13" s="673"/>
      <c r="K13" s="509" t="s">
        <v>286</v>
      </c>
      <c r="L13" s="509"/>
      <c r="M13" s="509"/>
      <c r="N13" s="509" t="s">
        <v>401</v>
      </c>
      <c r="O13" s="647">
        <v>0.503</v>
      </c>
      <c r="P13" s="509" t="s">
        <v>292</v>
      </c>
      <c r="Q13" s="509"/>
      <c r="R13" s="646"/>
      <c r="S13" s="683"/>
    </row>
    <row r="14" spans="1:19" x14ac:dyDescent="0.2">
      <c r="A14" s="650"/>
      <c r="B14" s="674"/>
      <c r="C14" s="675"/>
      <c r="D14" s="676"/>
      <c r="E14" s="677" t="s">
        <v>401</v>
      </c>
      <c r="F14" s="678">
        <v>0.95</v>
      </c>
      <c r="G14" s="503" t="s">
        <v>276</v>
      </c>
      <c r="H14" s="679" t="s">
        <v>402</v>
      </c>
      <c r="I14" s="680">
        <f>E13*J13/O13/F14</f>
        <v>0</v>
      </c>
      <c r="J14" s="678" t="s">
        <v>400</v>
      </c>
      <c r="K14" s="503"/>
      <c r="L14" s="503"/>
      <c r="M14" s="503"/>
      <c r="N14" s="503"/>
      <c r="O14" s="678"/>
      <c r="P14" s="503"/>
      <c r="Q14" s="503"/>
      <c r="R14" s="681"/>
      <c r="S14" s="682"/>
    </row>
    <row r="15" spans="1:19" x14ac:dyDescent="0.2">
      <c r="A15" s="650"/>
      <c r="B15" s="660" t="s">
        <v>294</v>
      </c>
      <c r="C15" s="661">
        <f>ROUND(I16,0)</f>
        <v>0</v>
      </c>
      <c r="D15" s="662" t="s">
        <v>272</v>
      </c>
      <c r="E15" s="646">
        <v>1662.2</v>
      </c>
      <c r="F15" s="509" t="s">
        <v>280</v>
      </c>
      <c r="G15" s="509"/>
      <c r="H15" s="509"/>
      <c r="I15" s="509" t="s">
        <v>281</v>
      </c>
      <c r="J15" s="673"/>
      <c r="K15" s="509" t="s">
        <v>286</v>
      </c>
      <c r="L15" s="509"/>
      <c r="M15" s="509"/>
      <c r="N15" s="509" t="s">
        <v>274</v>
      </c>
      <c r="O15" s="647">
        <v>0.50700000000000001</v>
      </c>
      <c r="P15" s="509" t="s">
        <v>297</v>
      </c>
      <c r="Q15" s="509"/>
      <c r="R15" s="646"/>
      <c r="S15" s="683"/>
    </row>
    <row r="16" spans="1:19" x14ac:dyDescent="0.2">
      <c r="A16" s="650"/>
      <c r="B16" s="674"/>
      <c r="C16" s="675"/>
      <c r="D16" s="676"/>
      <c r="E16" s="677" t="s">
        <v>274</v>
      </c>
      <c r="F16" s="678">
        <v>0.95</v>
      </c>
      <c r="G16" s="503" t="s">
        <v>276</v>
      </c>
      <c r="H16" s="679" t="s">
        <v>212</v>
      </c>
      <c r="I16" s="680">
        <f>E15*J15/O15/F16</f>
        <v>0</v>
      </c>
      <c r="J16" s="678" t="s">
        <v>272</v>
      </c>
      <c r="K16" s="503"/>
      <c r="L16" s="503"/>
      <c r="M16" s="503"/>
      <c r="N16" s="503"/>
      <c r="O16" s="678"/>
      <c r="P16" s="503"/>
      <c r="Q16" s="503"/>
      <c r="R16" s="681"/>
      <c r="S16" s="682"/>
    </row>
    <row r="17" spans="1:19" x14ac:dyDescent="0.2">
      <c r="A17" s="650"/>
      <c r="B17" s="660" t="s">
        <v>298</v>
      </c>
      <c r="C17" s="661">
        <f>ROUND(I18,0)</f>
        <v>0</v>
      </c>
      <c r="D17" s="662" t="s">
        <v>272</v>
      </c>
      <c r="E17" s="646">
        <v>1662.2</v>
      </c>
      <c r="F17" s="509" t="s">
        <v>280</v>
      </c>
      <c r="G17" s="509"/>
      <c r="H17" s="509"/>
      <c r="I17" s="509" t="s">
        <v>281</v>
      </c>
      <c r="J17" s="673"/>
      <c r="K17" s="509" t="s">
        <v>286</v>
      </c>
      <c r="L17" s="509"/>
      <c r="M17" s="509"/>
      <c r="N17" s="509" t="s">
        <v>274</v>
      </c>
      <c r="O17" s="647">
        <v>0.47</v>
      </c>
      <c r="P17" s="509" t="s">
        <v>299</v>
      </c>
      <c r="Q17" s="509"/>
      <c r="R17" s="646"/>
      <c r="S17" s="683"/>
    </row>
    <row r="18" spans="1:19" x14ac:dyDescent="0.2">
      <c r="A18" s="650"/>
      <c r="B18" s="674"/>
      <c r="C18" s="675"/>
      <c r="D18" s="676"/>
      <c r="E18" s="677" t="s">
        <v>274</v>
      </c>
      <c r="F18" s="678">
        <v>0.95</v>
      </c>
      <c r="G18" s="503" t="s">
        <v>276</v>
      </c>
      <c r="H18" s="679" t="s">
        <v>212</v>
      </c>
      <c r="I18" s="680">
        <f>E17*J17/O17/F18</f>
        <v>0</v>
      </c>
      <c r="J18" s="678" t="s">
        <v>400</v>
      </c>
      <c r="K18" s="503"/>
      <c r="L18" s="503"/>
      <c r="M18" s="503"/>
      <c r="N18" s="503"/>
      <c r="O18" s="678"/>
      <c r="P18" s="503"/>
      <c r="Q18" s="503"/>
      <c r="R18" s="681"/>
      <c r="S18" s="682"/>
    </row>
    <row r="19" spans="1:19" x14ac:dyDescent="0.2">
      <c r="A19" s="650"/>
      <c r="B19" s="660" t="s">
        <v>301</v>
      </c>
      <c r="C19" s="661">
        <f>ROUND(I20,0)</f>
        <v>0</v>
      </c>
      <c r="D19" s="662" t="s">
        <v>272</v>
      </c>
      <c r="E19" s="646">
        <v>1662.2</v>
      </c>
      <c r="F19" s="509" t="s">
        <v>280</v>
      </c>
      <c r="G19" s="509"/>
      <c r="H19" s="509"/>
      <c r="I19" s="509" t="s">
        <v>281</v>
      </c>
      <c r="J19" s="673"/>
      <c r="K19" s="509" t="s">
        <v>286</v>
      </c>
      <c r="L19" s="509"/>
      <c r="M19" s="509"/>
      <c r="N19" s="509" t="s">
        <v>401</v>
      </c>
      <c r="O19" s="647">
        <v>0.502</v>
      </c>
      <c r="P19" s="509" t="s">
        <v>303</v>
      </c>
      <c r="Q19" s="509"/>
      <c r="R19" s="646"/>
      <c r="S19" s="664"/>
    </row>
    <row r="20" spans="1:19" x14ac:dyDescent="0.2">
      <c r="A20" s="650"/>
      <c r="B20" s="674"/>
      <c r="C20" s="675"/>
      <c r="D20" s="676"/>
      <c r="E20" s="677" t="s">
        <v>274</v>
      </c>
      <c r="F20" s="678">
        <v>0.95</v>
      </c>
      <c r="G20" s="503" t="s">
        <v>276</v>
      </c>
      <c r="H20" s="679" t="s">
        <v>212</v>
      </c>
      <c r="I20" s="680">
        <f>E19*J19/O19/F20</f>
        <v>0</v>
      </c>
      <c r="J20" s="678" t="s">
        <v>400</v>
      </c>
      <c r="K20" s="503"/>
      <c r="L20" s="503"/>
      <c r="M20" s="503"/>
      <c r="N20" s="503"/>
      <c r="O20" s="678"/>
      <c r="P20" s="503"/>
      <c r="Q20" s="503"/>
      <c r="R20" s="681"/>
      <c r="S20" s="664"/>
    </row>
    <row r="21" spans="1:19" x14ac:dyDescent="0.2">
      <c r="A21" s="650"/>
      <c r="B21" s="684" t="s">
        <v>304</v>
      </c>
      <c r="C21" s="661">
        <f>ROUND(I22,0)</f>
        <v>0</v>
      </c>
      <c r="D21" s="685" t="s">
        <v>400</v>
      </c>
      <c r="E21" s="686">
        <v>1662.2</v>
      </c>
      <c r="F21" s="687" t="s">
        <v>280</v>
      </c>
      <c r="G21" s="687"/>
      <c r="H21" s="687"/>
      <c r="I21" s="687" t="s">
        <v>281</v>
      </c>
      <c r="J21" s="688"/>
      <c r="K21" s="687" t="s">
        <v>286</v>
      </c>
      <c r="L21" s="687"/>
      <c r="M21" s="687"/>
      <c r="N21" s="687" t="s">
        <v>274</v>
      </c>
      <c r="O21" s="689">
        <v>0.64600000000000002</v>
      </c>
      <c r="P21" s="687" t="s">
        <v>305</v>
      </c>
      <c r="Q21" s="687"/>
      <c r="R21" s="686"/>
      <c r="S21" s="690"/>
    </row>
    <row r="22" spans="1:19" x14ac:dyDescent="0.2">
      <c r="A22" s="650"/>
      <c r="B22" s="674"/>
      <c r="C22" s="675"/>
      <c r="D22" s="676"/>
      <c r="E22" s="677" t="s">
        <v>274</v>
      </c>
      <c r="F22" s="678">
        <v>0.97</v>
      </c>
      <c r="G22" s="503" t="s">
        <v>276</v>
      </c>
      <c r="H22" s="679" t="s">
        <v>402</v>
      </c>
      <c r="I22" s="680">
        <f>E21*J21/O21/F22</f>
        <v>0</v>
      </c>
      <c r="J22" s="678" t="s">
        <v>400</v>
      </c>
      <c r="K22" s="503"/>
      <c r="L22" s="503"/>
      <c r="M22" s="503"/>
      <c r="N22" s="503"/>
      <c r="O22" s="678"/>
      <c r="P22" s="503"/>
      <c r="Q22" s="503"/>
      <c r="R22" s="681"/>
      <c r="S22" s="682"/>
    </row>
    <row r="23" spans="1:19" x14ac:dyDescent="0.2">
      <c r="A23" s="663"/>
      <c r="B23" s="684" t="s">
        <v>306</v>
      </c>
      <c r="C23" s="661">
        <f>ROUND(I24,0)</f>
        <v>0</v>
      </c>
      <c r="D23" s="685" t="s">
        <v>400</v>
      </c>
      <c r="E23" s="686">
        <v>1662.2</v>
      </c>
      <c r="F23" s="687" t="s">
        <v>280</v>
      </c>
      <c r="G23" s="687"/>
      <c r="H23" s="687"/>
      <c r="I23" s="687" t="s">
        <v>281</v>
      </c>
      <c r="J23" s="688"/>
      <c r="K23" s="687" t="s">
        <v>286</v>
      </c>
      <c r="L23" s="687"/>
      <c r="M23" s="687"/>
      <c r="N23" s="687" t="s">
        <v>401</v>
      </c>
      <c r="O23" s="689">
        <v>0.49399999999999999</v>
      </c>
      <c r="P23" s="687" t="s">
        <v>307</v>
      </c>
      <c r="Q23" s="687"/>
      <c r="R23" s="686"/>
      <c r="S23" s="690"/>
    </row>
    <row r="24" spans="1:19" ht="14.25" thickBot="1" x14ac:dyDescent="0.25">
      <c r="A24" s="663"/>
      <c r="B24" s="691"/>
      <c r="C24" s="692"/>
      <c r="D24" s="693"/>
      <c r="E24" s="694" t="s">
        <v>274</v>
      </c>
      <c r="F24" s="695">
        <v>0.97</v>
      </c>
      <c r="G24" s="562" t="s">
        <v>276</v>
      </c>
      <c r="H24" s="696" t="s">
        <v>212</v>
      </c>
      <c r="I24" s="561">
        <f>E23*J23/O23/F24</f>
        <v>0</v>
      </c>
      <c r="J24" s="695" t="s">
        <v>400</v>
      </c>
      <c r="K24" s="562"/>
      <c r="L24" s="562"/>
      <c r="M24" s="562"/>
      <c r="N24" s="562"/>
      <c r="O24" s="695"/>
      <c r="P24" s="562"/>
      <c r="Q24" s="562"/>
      <c r="R24" s="697"/>
      <c r="S24" s="698"/>
    </row>
    <row r="25" spans="1:19" x14ac:dyDescent="0.2">
      <c r="A25" s="663"/>
      <c r="B25" s="699" t="s">
        <v>308</v>
      </c>
      <c r="C25" s="700">
        <f>ROUND(O25,0)</f>
        <v>18</v>
      </c>
      <c r="D25" s="653" t="s">
        <v>272</v>
      </c>
      <c r="E25" s="701" t="s">
        <v>309</v>
      </c>
      <c r="F25" s="702">
        <v>0.05</v>
      </c>
      <c r="G25" s="655" t="s">
        <v>310</v>
      </c>
      <c r="H25" s="656"/>
      <c r="I25" s="703"/>
      <c r="J25" s="639"/>
      <c r="K25" s="656" t="s">
        <v>404</v>
      </c>
      <c r="L25" s="655">
        <v>365</v>
      </c>
      <c r="M25" s="655" t="s">
        <v>311</v>
      </c>
      <c r="N25" s="704" t="s">
        <v>312</v>
      </c>
      <c r="O25" s="705">
        <f>F25*L25</f>
        <v>18.25</v>
      </c>
      <c r="P25" s="639" t="s">
        <v>272</v>
      </c>
      <c r="Q25" s="655"/>
      <c r="R25" s="654"/>
      <c r="S25" s="659"/>
    </row>
    <row r="26" spans="1:19" ht="14.25" thickBot="1" x14ac:dyDescent="0.25">
      <c r="A26" s="509"/>
      <c r="B26" s="706"/>
      <c r="C26" s="707"/>
      <c r="D26" s="693"/>
      <c r="E26" s="697"/>
      <c r="F26" s="562"/>
      <c r="G26" s="562"/>
      <c r="H26" s="562"/>
      <c r="I26" s="562"/>
      <c r="J26" s="695"/>
      <c r="K26" s="562"/>
      <c r="L26" s="562"/>
      <c r="M26" s="562"/>
      <c r="N26" s="562"/>
      <c r="O26" s="695"/>
      <c r="P26" s="562"/>
      <c r="Q26" s="562"/>
      <c r="R26" s="697"/>
      <c r="S26" s="698"/>
    </row>
    <row r="27" spans="1:19" ht="6" customHeight="1" x14ac:dyDescent="0.2">
      <c r="A27" s="509"/>
      <c r="B27" s="509"/>
      <c r="C27" s="646"/>
      <c r="D27" s="646"/>
      <c r="E27" s="646"/>
      <c r="F27" s="509"/>
      <c r="G27" s="509"/>
      <c r="H27" s="509"/>
      <c r="I27" s="509"/>
      <c r="J27" s="647"/>
      <c r="K27" s="509"/>
      <c r="L27" s="509"/>
      <c r="M27" s="509"/>
      <c r="N27" s="509"/>
      <c r="O27" s="647"/>
      <c r="P27" s="509"/>
      <c r="Q27" s="509"/>
      <c r="R27" s="646"/>
      <c r="S27" s="509"/>
    </row>
    <row r="28" spans="1:19" ht="14.25" thickBot="1" x14ac:dyDescent="0.25">
      <c r="A28" s="509" t="s">
        <v>313</v>
      </c>
      <c r="B28" s="509"/>
      <c r="C28" s="646"/>
      <c r="D28" s="648"/>
      <c r="E28" s="646"/>
      <c r="F28" s="509"/>
      <c r="G28" s="509"/>
      <c r="H28" s="509"/>
      <c r="I28" s="509"/>
      <c r="J28" s="647"/>
      <c r="K28" s="509"/>
      <c r="L28" s="509"/>
      <c r="M28" s="509"/>
      <c r="N28" s="509"/>
      <c r="O28" s="647"/>
      <c r="P28" s="509"/>
      <c r="Q28" s="509"/>
      <c r="R28" s="646"/>
      <c r="S28" s="649"/>
    </row>
    <row r="29" spans="1:19" x14ac:dyDescent="0.2">
      <c r="A29" s="650"/>
      <c r="B29" s="651" t="s">
        <v>314</v>
      </c>
      <c r="C29" s="708"/>
      <c r="D29" s="653"/>
      <c r="E29" s="654"/>
      <c r="F29" s="703"/>
      <c r="G29" s="655"/>
      <c r="H29" s="655"/>
      <c r="I29" s="656"/>
      <c r="J29" s="658"/>
      <c r="K29" s="655"/>
      <c r="L29" s="655"/>
      <c r="M29" s="655"/>
      <c r="N29" s="654"/>
      <c r="O29" s="658"/>
      <c r="P29" s="655"/>
      <c r="Q29" s="656"/>
      <c r="R29" s="654"/>
      <c r="S29" s="659"/>
    </row>
    <row r="30" spans="1:19" x14ac:dyDescent="0.2">
      <c r="A30" s="650"/>
      <c r="B30" s="709" t="s">
        <v>315</v>
      </c>
      <c r="C30" s="480">
        <f>ROUND(N30,0)</f>
        <v>9</v>
      </c>
      <c r="D30" s="710" t="s">
        <v>400</v>
      </c>
      <c r="E30" s="711"/>
      <c r="F30" s="712">
        <v>16.8</v>
      </c>
      <c r="G30" s="713" t="s">
        <v>400</v>
      </c>
      <c r="H30" s="714" t="s">
        <v>274</v>
      </c>
      <c r="I30" s="715">
        <v>0.97</v>
      </c>
      <c r="J30" s="716" t="s">
        <v>318</v>
      </c>
      <c r="K30" s="714" t="s">
        <v>274</v>
      </c>
      <c r="L30" s="713">
        <v>2</v>
      </c>
      <c r="M30" s="713" t="s">
        <v>320</v>
      </c>
      <c r="N30" s="717">
        <f>F30/I30/L30</f>
        <v>8.6597938144329909</v>
      </c>
      <c r="O30" s="716"/>
      <c r="P30" s="713"/>
      <c r="Q30" s="714"/>
      <c r="R30" s="717"/>
      <c r="S30" s="718"/>
    </row>
    <row r="31" spans="1:19" x14ac:dyDescent="0.2">
      <c r="A31" s="650"/>
      <c r="B31" s="719" t="s">
        <v>321</v>
      </c>
      <c r="C31" s="625">
        <f>ROUND(N31,0)</f>
        <v>60</v>
      </c>
      <c r="D31" s="720" t="s">
        <v>400</v>
      </c>
      <c r="E31" s="721"/>
      <c r="F31" s="722">
        <v>116.9</v>
      </c>
      <c r="G31" s="535" t="s">
        <v>333</v>
      </c>
      <c r="H31" s="723" t="s">
        <v>401</v>
      </c>
      <c r="I31" s="724">
        <v>0.97</v>
      </c>
      <c r="J31" s="725" t="s">
        <v>318</v>
      </c>
      <c r="K31" s="723" t="s">
        <v>336</v>
      </c>
      <c r="L31" s="535">
        <v>2</v>
      </c>
      <c r="M31" s="535" t="s">
        <v>320</v>
      </c>
      <c r="N31" s="721">
        <f>F31/I31/L31</f>
        <v>60.257731958762889</v>
      </c>
      <c r="O31" s="725"/>
      <c r="P31" s="535"/>
      <c r="Q31" s="723"/>
      <c r="R31" s="721"/>
      <c r="S31" s="726"/>
    </row>
    <row r="32" spans="1:19" x14ac:dyDescent="0.2">
      <c r="A32" s="650"/>
      <c r="B32" s="719" t="s">
        <v>324</v>
      </c>
      <c r="C32" s="625">
        <f>ROUND(N32,0)</f>
        <v>294</v>
      </c>
      <c r="D32" s="720" t="s">
        <v>272</v>
      </c>
      <c r="E32" s="721"/>
      <c r="F32" s="722">
        <v>570</v>
      </c>
      <c r="G32" s="535" t="s">
        <v>333</v>
      </c>
      <c r="H32" s="723" t="s">
        <v>336</v>
      </c>
      <c r="I32" s="724">
        <v>0.97</v>
      </c>
      <c r="J32" s="725" t="s">
        <v>318</v>
      </c>
      <c r="K32" s="723" t="s">
        <v>274</v>
      </c>
      <c r="L32" s="535">
        <v>2</v>
      </c>
      <c r="M32" s="535" t="s">
        <v>320</v>
      </c>
      <c r="N32" s="721">
        <f>F32/I32/L32</f>
        <v>293.81443298969072</v>
      </c>
      <c r="O32" s="725"/>
      <c r="P32" s="535"/>
      <c r="Q32" s="723"/>
      <c r="R32" s="721"/>
      <c r="S32" s="726"/>
    </row>
    <row r="33" spans="1:19" ht="14.25" thickBot="1" x14ac:dyDescent="0.25">
      <c r="A33" s="650"/>
      <c r="B33" s="727" t="s">
        <v>325</v>
      </c>
      <c r="C33" s="625">
        <f>ROUND(N33,0)</f>
        <v>696</v>
      </c>
      <c r="D33" s="728" t="s">
        <v>333</v>
      </c>
      <c r="E33" s="729"/>
      <c r="F33" s="730">
        <v>1350</v>
      </c>
      <c r="G33" s="731" t="s">
        <v>272</v>
      </c>
      <c r="H33" s="732" t="s">
        <v>274</v>
      </c>
      <c r="I33" s="733">
        <v>0.97</v>
      </c>
      <c r="J33" s="734" t="s">
        <v>318</v>
      </c>
      <c r="K33" s="732" t="s">
        <v>336</v>
      </c>
      <c r="L33" s="731">
        <v>2</v>
      </c>
      <c r="M33" s="731" t="s">
        <v>320</v>
      </c>
      <c r="N33" s="729">
        <f>F33/I33/L33</f>
        <v>695.87628865979389</v>
      </c>
      <c r="O33" s="734"/>
      <c r="P33" s="731"/>
      <c r="Q33" s="732"/>
      <c r="R33" s="729"/>
      <c r="S33" s="735"/>
    </row>
    <row r="34" spans="1:19" x14ac:dyDescent="0.2">
      <c r="A34" s="650"/>
      <c r="B34" s="665" t="s">
        <v>326</v>
      </c>
      <c r="C34" s="736">
        <f>C37+C39</f>
        <v>0</v>
      </c>
      <c r="D34" s="667" t="s">
        <v>272</v>
      </c>
      <c r="E34" s="668"/>
      <c r="F34" s="669"/>
      <c r="G34" s="669"/>
      <c r="H34" s="669"/>
      <c r="I34" s="669"/>
      <c r="J34" s="670">
        <f>J35+J37+J39</f>
        <v>0</v>
      </c>
      <c r="K34" s="669" t="s">
        <v>278</v>
      </c>
      <c r="L34" s="669"/>
      <c r="M34" s="669"/>
      <c r="N34" s="669"/>
      <c r="O34" s="671"/>
      <c r="P34" s="669"/>
      <c r="Q34" s="669"/>
      <c r="R34" s="668"/>
      <c r="S34" s="672"/>
    </row>
    <row r="35" spans="1:19" x14ac:dyDescent="0.2">
      <c r="A35" s="650"/>
      <c r="B35" s="660" t="s">
        <v>279</v>
      </c>
      <c r="C35" s="661">
        <f>ROUND(I36,0)</f>
        <v>0</v>
      </c>
      <c r="D35" s="662" t="s">
        <v>272</v>
      </c>
      <c r="E35" s="646">
        <v>818</v>
      </c>
      <c r="F35" s="509" t="s">
        <v>280</v>
      </c>
      <c r="G35" s="509"/>
      <c r="H35" s="509"/>
      <c r="I35" s="509" t="s">
        <v>335</v>
      </c>
      <c r="J35" s="673"/>
      <c r="K35" s="509" t="s">
        <v>282</v>
      </c>
      <c r="L35" s="509"/>
      <c r="M35" s="509"/>
      <c r="N35" s="509" t="s">
        <v>336</v>
      </c>
      <c r="O35" s="647">
        <v>0.28199999999999997</v>
      </c>
      <c r="P35" s="509" t="s">
        <v>283</v>
      </c>
      <c r="Q35" s="509"/>
      <c r="R35" s="646"/>
      <c r="S35" s="664"/>
    </row>
    <row r="36" spans="1:19" x14ac:dyDescent="0.2">
      <c r="A36" s="650"/>
      <c r="B36" s="674"/>
      <c r="C36" s="675"/>
      <c r="D36" s="676"/>
      <c r="E36" s="677" t="s">
        <v>274</v>
      </c>
      <c r="F36" s="678">
        <v>0.95</v>
      </c>
      <c r="G36" s="503" t="s">
        <v>276</v>
      </c>
      <c r="H36" s="679" t="s">
        <v>312</v>
      </c>
      <c r="I36" s="680">
        <f>E35*J35/O35/F36</f>
        <v>0</v>
      </c>
      <c r="J36" s="678" t="s">
        <v>333</v>
      </c>
      <c r="K36" s="503"/>
      <c r="L36" s="503"/>
      <c r="M36" s="503"/>
      <c r="N36" s="503"/>
      <c r="O36" s="678"/>
      <c r="P36" s="503"/>
      <c r="Q36" s="503"/>
      <c r="R36" s="681"/>
      <c r="S36" s="682"/>
    </row>
    <row r="37" spans="1:19" x14ac:dyDescent="0.2">
      <c r="A37" s="650"/>
      <c r="B37" s="660" t="s">
        <v>284</v>
      </c>
      <c r="C37" s="519">
        <f>ROUND(I38,0)</f>
        <v>0</v>
      </c>
      <c r="D37" s="662" t="s">
        <v>272</v>
      </c>
      <c r="E37" s="646">
        <v>818</v>
      </c>
      <c r="F37" s="509" t="s">
        <v>327</v>
      </c>
      <c r="G37" s="509"/>
      <c r="H37" s="509"/>
      <c r="I37" s="509" t="s">
        <v>335</v>
      </c>
      <c r="J37" s="673"/>
      <c r="K37" s="509" t="s">
        <v>286</v>
      </c>
      <c r="L37" s="509"/>
      <c r="M37" s="509"/>
      <c r="N37" s="509" t="s">
        <v>336</v>
      </c>
      <c r="O37" s="647">
        <v>0.46700000000000003</v>
      </c>
      <c r="P37" s="509" t="s">
        <v>288</v>
      </c>
      <c r="Q37" s="509"/>
      <c r="R37" s="646"/>
      <c r="S37" s="683"/>
    </row>
    <row r="38" spans="1:19" x14ac:dyDescent="0.2">
      <c r="A38" s="650"/>
      <c r="B38" s="674"/>
      <c r="C38" s="524"/>
      <c r="D38" s="676"/>
      <c r="E38" s="677" t="s">
        <v>336</v>
      </c>
      <c r="F38" s="678">
        <v>0.95</v>
      </c>
      <c r="G38" s="503" t="s">
        <v>276</v>
      </c>
      <c r="H38" s="679" t="s">
        <v>212</v>
      </c>
      <c r="I38" s="680">
        <f>E37*J37/O37/F38</f>
        <v>0</v>
      </c>
      <c r="J38" s="678" t="s">
        <v>272</v>
      </c>
      <c r="K38" s="503"/>
      <c r="L38" s="503"/>
      <c r="M38" s="503"/>
      <c r="N38" s="503"/>
      <c r="O38" s="678"/>
      <c r="P38" s="503"/>
      <c r="Q38" s="503"/>
      <c r="R38" s="681"/>
      <c r="S38" s="682"/>
    </row>
    <row r="39" spans="1:19" x14ac:dyDescent="0.2">
      <c r="A39" s="650"/>
      <c r="B39" s="660" t="s">
        <v>306</v>
      </c>
      <c r="C39" s="519">
        <f>ROUND(I40,0)</f>
        <v>0</v>
      </c>
      <c r="D39" s="662" t="s">
        <v>333</v>
      </c>
      <c r="E39" s="646">
        <v>818</v>
      </c>
      <c r="F39" s="509" t="s">
        <v>280</v>
      </c>
      <c r="G39" s="509"/>
      <c r="H39" s="509"/>
      <c r="I39" s="509" t="s">
        <v>335</v>
      </c>
      <c r="J39" s="673"/>
      <c r="K39" s="509" t="s">
        <v>286</v>
      </c>
      <c r="L39" s="509"/>
      <c r="M39" s="509"/>
      <c r="N39" s="509" t="s">
        <v>274</v>
      </c>
      <c r="O39" s="647">
        <v>0.49299999999999999</v>
      </c>
      <c r="P39" s="509" t="s">
        <v>330</v>
      </c>
      <c r="Q39" s="509"/>
      <c r="R39" s="646"/>
      <c r="S39" s="683"/>
    </row>
    <row r="40" spans="1:19" ht="14.25" thickBot="1" x14ac:dyDescent="0.25">
      <c r="A40" s="650"/>
      <c r="B40" s="737"/>
      <c r="C40" s="707"/>
      <c r="D40" s="693"/>
      <c r="E40" s="694" t="s">
        <v>274</v>
      </c>
      <c r="F40" s="695">
        <v>0.97</v>
      </c>
      <c r="G40" s="562" t="s">
        <v>276</v>
      </c>
      <c r="H40" s="696" t="s">
        <v>312</v>
      </c>
      <c r="I40" s="561">
        <f>E39*J39/O39/F40</f>
        <v>0</v>
      </c>
      <c r="J40" s="695" t="s">
        <v>272</v>
      </c>
      <c r="K40" s="562"/>
      <c r="L40" s="562"/>
      <c r="M40" s="562"/>
      <c r="N40" s="562"/>
      <c r="O40" s="695"/>
      <c r="P40" s="562"/>
      <c r="Q40" s="562"/>
      <c r="R40" s="697"/>
      <c r="S40" s="698"/>
    </row>
    <row r="41" spans="1:19" x14ac:dyDescent="0.2">
      <c r="A41" s="663"/>
      <c r="B41" s="699" t="s">
        <v>308</v>
      </c>
      <c r="C41" s="700">
        <f>ROUND(O41,0)</f>
        <v>4</v>
      </c>
      <c r="D41" s="653" t="s">
        <v>405</v>
      </c>
      <c r="E41" s="701" t="s">
        <v>309</v>
      </c>
      <c r="F41" s="702">
        <v>0.01</v>
      </c>
      <c r="G41" s="655" t="s">
        <v>331</v>
      </c>
      <c r="H41" s="656"/>
      <c r="I41" s="703"/>
      <c r="J41" s="639"/>
      <c r="K41" s="656" t="s">
        <v>361</v>
      </c>
      <c r="L41" s="655">
        <v>365</v>
      </c>
      <c r="M41" s="655" t="s">
        <v>311</v>
      </c>
      <c r="N41" s="704" t="s">
        <v>362</v>
      </c>
      <c r="O41" s="703">
        <f>F41*L41</f>
        <v>3.65</v>
      </c>
      <c r="Q41" s="655"/>
      <c r="R41" s="655"/>
      <c r="S41" s="659"/>
    </row>
    <row r="42" spans="1:19" ht="14.25" thickBot="1" x14ac:dyDescent="0.25">
      <c r="A42" s="509"/>
      <c r="B42" s="706"/>
      <c r="C42" s="707"/>
      <c r="D42" s="693"/>
      <c r="E42" s="697"/>
      <c r="F42" s="562"/>
      <c r="G42" s="562"/>
      <c r="H42" s="562"/>
      <c r="I42" s="562"/>
      <c r="J42" s="695"/>
      <c r="K42" s="562"/>
      <c r="L42" s="562"/>
      <c r="M42" s="562"/>
      <c r="N42" s="562"/>
      <c r="O42" s="695"/>
      <c r="P42" s="562"/>
      <c r="Q42" s="562"/>
      <c r="R42" s="697"/>
      <c r="S42" s="698"/>
    </row>
    <row r="43" spans="1:19" ht="6" customHeight="1" x14ac:dyDescent="0.2"/>
    <row r="44" spans="1:19" ht="14.25" thickBot="1" x14ac:dyDescent="0.25">
      <c r="A44" s="509" t="s">
        <v>332</v>
      </c>
      <c r="B44" s="509"/>
      <c r="C44" s="646"/>
      <c r="D44" s="648"/>
      <c r="E44" s="646"/>
      <c r="F44" s="509"/>
      <c r="G44" s="509"/>
      <c r="H44" s="509"/>
      <c r="I44" s="509"/>
      <c r="J44" s="647"/>
      <c r="K44" s="509"/>
      <c r="L44" s="509"/>
      <c r="M44" s="509"/>
      <c r="N44" s="509"/>
      <c r="O44" s="647"/>
      <c r="P44" s="509"/>
      <c r="Q44" s="509"/>
      <c r="R44" s="646"/>
      <c r="S44" s="649"/>
    </row>
    <row r="45" spans="1:19" x14ac:dyDescent="0.2">
      <c r="A45" s="650"/>
      <c r="B45" s="651" t="s">
        <v>314</v>
      </c>
      <c r="C45" s="708"/>
      <c r="D45" s="653"/>
      <c r="E45" s="654"/>
      <c r="F45" s="703"/>
      <c r="G45" s="655"/>
      <c r="H45" s="655"/>
      <c r="I45" s="656"/>
      <c r="J45" s="658"/>
      <c r="K45" s="655"/>
      <c r="L45" s="655"/>
      <c r="M45" s="655"/>
      <c r="N45" s="654"/>
      <c r="O45" s="658"/>
      <c r="P45" s="655"/>
      <c r="Q45" s="656"/>
      <c r="R45" s="654"/>
      <c r="S45" s="659"/>
    </row>
    <row r="46" spans="1:19" ht="14.25" thickBot="1" x14ac:dyDescent="0.25">
      <c r="A46" s="650"/>
      <c r="B46" s="738" t="s">
        <v>325</v>
      </c>
      <c r="C46" s="739">
        <f>ROUND(O46,0)</f>
        <v>371</v>
      </c>
      <c r="D46" s="740" t="s">
        <v>405</v>
      </c>
      <c r="E46" s="739" t="s">
        <v>325</v>
      </c>
      <c r="F46" s="741">
        <v>4</v>
      </c>
      <c r="G46" s="741" t="s">
        <v>333</v>
      </c>
      <c r="H46" s="742" t="s">
        <v>361</v>
      </c>
      <c r="I46" s="743">
        <v>90</v>
      </c>
      <c r="J46" s="741" t="s">
        <v>311</v>
      </c>
      <c r="K46" s="741" t="s">
        <v>336</v>
      </c>
      <c r="L46" s="744">
        <v>0.97</v>
      </c>
      <c r="M46" s="741" t="s">
        <v>334</v>
      </c>
      <c r="N46" s="744" t="s">
        <v>362</v>
      </c>
      <c r="O46" s="743">
        <f>F46*I46/L46</f>
        <v>371.13402061855669</v>
      </c>
      <c r="P46" s="742" t="s">
        <v>405</v>
      </c>
      <c r="Q46" s="745"/>
      <c r="R46" s="741"/>
      <c r="S46" s="746"/>
    </row>
    <row r="47" spans="1:19" x14ac:dyDescent="0.2">
      <c r="A47" s="650"/>
      <c r="B47" s="665" t="s">
        <v>326</v>
      </c>
      <c r="C47" s="736"/>
      <c r="D47" s="667"/>
      <c r="E47" s="668"/>
      <c r="F47" s="669"/>
      <c r="G47" s="669"/>
      <c r="H47" s="669"/>
      <c r="I47" s="669"/>
      <c r="J47" s="670">
        <f>J48+J50+J52</f>
        <v>0</v>
      </c>
      <c r="K47" s="669" t="s">
        <v>278</v>
      </c>
      <c r="L47" s="669"/>
      <c r="M47" s="669"/>
      <c r="N47" s="669"/>
      <c r="O47" s="671"/>
      <c r="P47" s="669"/>
      <c r="Q47" s="669"/>
      <c r="R47" s="668"/>
      <c r="S47" s="672"/>
    </row>
    <row r="48" spans="1:19" x14ac:dyDescent="0.2">
      <c r="A48" s="650"/>
      <c r="B48" s="660" t="s">
        <v>279</v>
      </c>
      <c r="C48" s="661">
        <f>ROUND(I49,0)</f>
        <v>0</v>
      </c>
      <c r="D48" s="662" t="s">
        <v>405</v>
      </c>
      <c r="E48" s="646">
        <v>152</v>
      </c>
      <c r="F48" s="509" t="s">
        <v>280</v>
      </c>
      <c r="G48" s="509"/>
      <c r="H48" s="509"/>
      <c r="I48" s="509" t="s">
        <v>361</v>
      </c>
      <c r="J48" s="673"/>
      <c r="K48" s="509" t="s">
        <v>282</v>
      </c>
      <c r="L48" s="509"/>
      <c r="M48" s="509"/>
      <c r="N48" s="509" t="s">
        <v>336</v>
      </c>
      <c r="O48" s="647">
        <v>0.28199999999999997</v>
      </c>
      <c r="P48" s="509" t="s">
        <v>283</v>
      </c>
      <c r="Q48" s="509"/>
      <c r="R48" s="646"/>
      <c r="S48" s="664"/>
    </row>
    <row r="49" spans="1:19" x14ac:dyDescent="0.2">
      <c r="A49" s="650"/>
      <c r="B49" s="674"/>
      <c r="C49" s="675"/>
      <c r="D49" s="676"/>
      <c r="E49" s="677" t="s">
        <v>406</v>
      </c>
      <c r="F49" s="678">
        <v>0.95</v>
      </c>
      <c r="G49" s="503" t="s">
        <v>276</v>
      </c>
      <c r="H49" s="679" t="s">
        <v>312</v>
      </c>
      <c r="I49" s="680">
        <f>E48*J48/O48/F49</f>
        <v>0</v>
      </c>
      <c r="J49" s="678" t="s">
        <v>333</v>
      </c>
      <c r="K49" s="503"/>
      <c r="L49" s="503"/>
      <c r="M49" s="503"/>
      <c r="N49" s="503"/>
      <c r="O49" s="678"/>
      <c r="P49" s="503"/>
      <c r="Q49" s="503"/>
      <c r="R49" s="681"/>
      <c r="S49" s="682"/>
    </row>
    <row r="50" spans="1:19" x14ac:dyDescent="0.2">
      <c r="A50" s="650"/>
      <c r="B50" s="660" t="s">
        <v>284</v>
      </c>
      <c r="C50" s="519">
        <f>ROUND(I51,0)</f>
        <v>0</v>
      </c>
      <c r="D50" s="662" t="s">
        <v>405</v>
      </c>
      <c r="E50" s="646">
        <v>152</v>
      </c>
      <c r="F50" s="509" t="s">
        <v>327</v>
      </c>
      <c r="G50" s="509"/>
      <c r="H50" s="509"/>
      <c r="I50" s="509" t="s">
        <v>361</v>
      </c>
      <c r="J50" s="673"/>
      <c r="K50" s="509" t="s">
        <v>286</v>
      </c>
      <c r="L50" s="509"/>
      <c r="M50" s="509"/>
      <c r="N50" s="509" t="s">
        <v>406</v>
      </c>
      <c r="O50" s="647">
        <v>0.46700000000000003</v>
      </c>
      <c r="P50" s="509" t="s">
        <v>288</v>
      </c>
      <c r="Q50" s="509"/>
      <c r="R50" s="646"/>
      <c r="S50" s="683"/>
    </row>
    <row r="51" spans="1:19" x14ac:dyDescent="0.2">
      <c r="A51" s="650"/>
      <c r="B51" s="674"/>
      <c r="C51" s="524"/>
      <c r="D51" s="676"/>
      <c r="E51" s="677" t="s">
        <v>336</v>
      </c>
      <c r="F51" s="678">
        <v>0.95</v>
      </c>
      <c r="G51" s="503" t="s">
        <v>276</v>
      </c>
      <c r="H51" s="679" t="s">
        <v>312</v>
      </c>
      <c r="I51" s="680">
        <f>E50*J50/O50/F51</f>
        <v>0</v>
      </c>
      <c r="J51" s="678" t="s">
        <v>405</v>
      </c>
      <c r="K51" s="503"/>
      <c r="L51" s="503"/>
      <c r="M51" s="503"/>
      <c r="N51" s="503"/>
      <c r="O51" s="678"/>
      <c r="P51" s="503"/>
      <c r="Q51" s="503"/>
      <c r="R51" s="681"/>
      <c r="S51" s="682"/>
    </row>
    <row r="52" spans="1:19" x14ac:dyDescent="0.2">
      <c r="A52" s="650"/>
      <c r="B52" s="660" t="s">
        <v>306</v>
      </c>
      <c r="C52" s="519">
        <f>ROUND(I53,0)</f>
        <v>0</v>
      </c>
      <c r="D52" s="662" t="s">
        <v>405</v>
      </c>
      <c r="E52" s="646">
        <v>152</v>
      </c>
      <c r="F52" s="509" t="s">
        <v>280</v>
      </c>
      <c r="G52" s="509"/>
      <c r="H52" s="509"/>
      <c r="I52" s="509" t="s">
        <v>361</v>
      </c>
      <c r="J52" s="673"/>
      <c r="K52" s="509" t="s">
        <v>286</v>
      </c>
      <c r="L52" s="509"/>
      <c r="M52" s="509"/>
      <c r="N52" s="509" t="s">
        <v>336</v>
      </c>
      <c r="O52" s="647">
        <v>0.49299999999999999</v>
      </c>
      <c r="P52" s="509" t="s">
        <v>330</v>
      </c>
      <c r="Q52" s="509"/>
      <c r="R52" s="646"/>
      <c r="S52" s="683"/>
    </row>
    <row r="53" spans="1:19" ht="14.25" thickBot="1" x14ac:dyDescent="0.25">
      <c r="A53" s="650"/>
      <c r="B53" s="737"/>
      <c r="C53" s="707"/>
      <c r="D53" s="693"/>
      <c r="E53" s="694" t="s">
        <v>406</v>
      </c>
      <c r="F53" s="695">
        <v>0.97</v>
      </c>
      <c r="G53" s="562" t="s">
        <v>276</v>
      </c>
      <c r="H53" s="696" t="s">
        <v>212</v>
      </c>
      <c r="I53" s="561">
        <f>E52*J52/O52/F53</f>
        <v>0</v>
      </c>
      <c r="J53" s="695" t="s">
        <v>405</v>
      </c>
      <c r="K53" s="562"/>
      <c r="L53" s="562"/>
      <c r="M53" s="562"/>
      <c r="N53" s="562"/>
      <c r="O53" s="695"/>
      <c r="P53" s="562"/>
      <c r="Q53" s="562"/>
      <c r="R53" s="697"/>
      <c r="S53" s="698"/>
    </row>
    <row r="54" spans="1:19" x14ac:dyDescent="0.2">
      <c r="A54" s="663"/>
      <c r="B54" s="699" t="s">
        <v>308</v>
      </c>
      <c r="C54" s="700">
        <f>ROUND(O54,0)</f>
        <v>4</v>
      </c>
      <c r="D54" s="653" t="s">
        <v>333</v>
      </c>
      <c r="E54" s="701" t="s">
        <v>309</v>
      </c>
      <c r="F54" s="702">
        <v>0.01</v>
      </c>
      <c r="G54" s="655" t="s">
        <v>339</v>
      </c>
      <c r="H54" s="656"/>
      <c r="I54" s="703"/>
      <c r="J54" s="639"/>
      <c r="K54" s="656" t="s">
        <v>335</v>
      </c>
      <c r="L54" s="655">
        <v>365</v>
      </c>
      <c r="M54" s="655" t="s">
        <v>311</v>
      </c>
      <c r="N54" s="704" t="s">
        <v>362</v>
      </c>
      <c r="O54" s="703">
        <f>F54*L54</f>
        <v>3.65</v>
      </c>
      <c r="Q54" s="655"/>
      <c r="R54" s="655"/>
      <c r="S54" s="659"/>
    </row>
    <row r="55" spans="1:19" ht="14.25" thickBot="1" x14ac:dyDescent="0.25">
      <c r="A55" s="509"/>
      <c r="B55" s="706"/>
      <c r="C55" s="707"/>
      <c r="D55" s="693"/>
      <c r="E55" s="697"/>
      <c r="F55" s="562"/>
      <c r="G55" s="562"/>
      <c r="H55" s="562"/>
      <c r="I55" s="562"/>
      <c r="J55" s="695"/>
      <c r="K55" s="562"/>
      <c r="L55" s="562"/>
      <c r="M55" s="562"/>
      <c r="N55" s="562"/>
      <c r="O55" s="695"/>
      <c r="P55" s="562"/>
      <c r="Q55" s="562"/>
      <c r="R55" s="697"/>
      <c r="S55" s="698"/>
    </row>
  </sheetData>
  <mergeCells count="2">
    <mergeCell ref="A2:S2"/>
    <mergeCell ref="J3:R3"/>
  </mergeCells>
  <phoneticPr fontId="2"/>
  <pageMargins left="0.78700000000000003" right="0.21" top="0.55000000000000004" bottom="0.21" header="0.51200000000000001" footer="0.2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チェックシート【酪農用】</vt:lpstr>
      <vt:lpstr>申請書</vt:lpstr>
      <vt:lpstr>作成手順</vt:lpstr>
      <vt:lpstr>〇酪農①</vt:lpstr>
      <vt:lpstr>〇酪農②</vt:lpstr>
      <vt:lpstr>〇酪農③</vt:lpstr>
      <vt:lpstr>〇酪農④</vt:lpstr>
      <vt:lpstr>〇酪農① (目標)</vt:lpstr>
      <vt:lpstr>〇酪農② (目標)</vt:lpstr>
      <vt:lpstr>〇酪農③ (目標)</vt:lpstr>
      <vt:lpstr>〇酪農④ (目標)</vt:lpstr>
      <vt:lpstr>個人情報</vt:lpstr>
      <vt:lpstr>〇酪農①!Print_Area</vt:lpstr>
      <vt:lpstr>'〇酪農① (目標)'!Print_Area</vt:lpstr>
      <vt:lpstr>〇酪農②!Print_Area</vt:lpstr>
      <vt:lpstr>'〇酪農② (目標)'!Print_Area</vt:lpstr>
      <vt:lpstr>〇酪農③!Print_Area</vt:lpstr>
      <vt:lpstr>'〇酪農③ (目標)'!Print_Area</vt:lpstr>
      <vt:lpstr>〇酪農④!Print_Area</vt:lpstr>
      <vt:lpstr>'〇酪農④ (目標)'!Print_Area</vt:lpstr>
      <vt:lpstr>チェックシート【酪農用】!Print_Area</vt:lpstr>
      <vt:lpstr>個人情報!Print_Area</vt:lpstr>
      <vt:lpstr>作成手順!Print_Area</vt:lpstr>
      <vt:lpstr>申請書!Print_Area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平良　林子</dc:creator>
  <cp:lastModifiedBy>平良　林子</cp:lastModifiedBy>
  <cp:lastPrinted>2020-12-02T04:40:36Z</cp:lastPrinted>
  <dcterms:created xsi:type="dcterms:W3CDTF">2020-12-02T01:27:12Z</dcterms:created>
  <dcterms:modified xsi:type="dcterms:W3CDTF">2020-12-02T04:41:18Z</dcterms:modified>
</cp:coreProperties>
</file>