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下水道課\予算・経理関係(業務係)\公営企業関係資料\公営企業関係（R7）\■沖縄県市町村課関連\80120（1通目）【127〆沖縄県市町村課】公営企業に係る経営比較分析表（令和６年度決算）の分析・公表について\HP\"/>
    </mc:Choice>
  </mc:AlternateContent>
  <xr:revisionPtr revIDLastSave="0" documentId="8_{44CCC33F-EFAE-4449-B5AD-57DA793A4103}" xr6:coauthVersionLast="47" xr6:coauthVersionMax="47" xr10:uidLastSave="{00000000-0000-0000-0000-000000000000}"/>
  <workbookProtection workbookAlgorithmName="SHA-512" workbookHashValue="aEBsceabk2WImJmeSlrPAsRZ58l5afNvwJvlXNfn5D8SsDkxh+1UYhyyyuETcIcwBEZJf+yWsLb7BSBd2LYx5g==" workbookSaltValue="b0kNBFiVhIAFco0uvs3QZ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G85" i="4"/>
  <c r="F85" i="4"/>
  <c r="E85" i="4"/>
  <c r="AT10" i="4"/>
  <c r="AL10" i="4"/>
  <c r="I10"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<sst xmlns="http://schemas.openxmlformats.org/spreadsheetml/2006/main" count="231" uniqueCount="116">
  <si>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</si>
  <si>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</si>
  <si>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</si>
  <si>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</si>
  <si>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</si>
  <si>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</si>
  <si>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</si>
  <si>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</si>
  <si>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</si>
  <si>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</si>
  <si>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</si>
  <si>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</si>
  <si>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</si>
  <si>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</si>
  <si>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</si>
  <si>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</si>
  <si>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</si>
  <si>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</si>
  <si>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</si>
  <si>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</si>
  <si>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</si>
  <si>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</si>
  <si>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</si>
  <si>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</si>
  <si>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</si>
  <si>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</si>
  <si>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</si>
  <si>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</si>
  <si>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</si>
  <si>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</si>
  <si>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</si>
  <si>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</si>
  <si>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</si>
  <si>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</si>
  <si>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</si>
  <si>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</si>
  <si>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</si>
  <si>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</si>
  <si>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</si>
  <si>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</si>
  <si>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</si>
  <si>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</si>
  <si>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</si>
  <si>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</si>
  <si>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</si>
  <si>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</si>
  <si>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</si>
  <si>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</si>
  <si>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</si>
  <si>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</si>
  <si>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</si>
  <si>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</si>
  <si>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</si>
  <si>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</si>
  <si>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</si>
  <si>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</si>
  <si>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</si>
  <si>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</si>
  <si>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</si>
  <si>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</si>
  <si>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</si>
  <si>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</si>
  <si>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</si>
  <si>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</si>
  <si>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</si>
  <si>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</si>
  <si>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</si>
  <si>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</si>
  <si>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</si>
  <si>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</si>
  <si>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</si>
  <si>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</si>
  <si>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</si>
  <si>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</si>
  <si>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</si>
  <si>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</si>
  <si>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</si>
  <si>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</si>
  <si>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</si>
  <si>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</si>
  <si>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</si>
  <si>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</si>
  <si>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</si>
  <si>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</si>
  <si>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</si>
  <si>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</si>
  <si>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</si>
  <si>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</si>
  <si>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</si>
  <si>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</si>
  <si>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</si>
  <si>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</si>
  <si>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</si>
  <si>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</si>
  <si>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</si>
  <si>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</si>
  <si>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南城市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</si>
  <si>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</si>
  <si>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</si>
  <si>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</si>
  <si>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</si>
  <si>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</si>
  <si>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</si>
  <si>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</si>
  <si>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</si>
  <si>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</si>
  <si>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</si>
  <si>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</si>
  <si>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</si>
  <si>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</si>
  <si>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</si>
  <si>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</si>
  <si>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</si>
  <si>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は100%を超えているものの、前年度よりわずかに低下しました。これは、収益が増加した一方で、費用も増加したことによるものです。また、⑤経費回収率は使用料収入が増加したものの、汚水処理費用の増加により前年度からわずかに低下しています。⑥汚水処理原価は類似団体平均及び全国平均より低い水準にある一方、汚水処理費用の増加により前年度比では上昇しています。
　以上より、汚水処理に要する費用を使用料収入のみで賄えきれておらず、一般会計からの繰入金により不足分を補填しつつ事業運営を行っている状況です。
　③流動比率は前年度から微増しており、1年以内に支払うべき債務に対して一定の支払能力を維持しています。
　④企業債残高対事業規模比率は年々低下しており、類似団体平均及び全国平均を下回っています。一方で、使用料収入のみで費用を賄うにはなお課題が残る水準となっています。
　⑦施設利用率は、汚水流入量の増加に伴い上昇傾向にあります。
　⑧水洗化率は前年度と概ね横ばいであるものの、全国平均を下回っています。引き続き、未接続世帯への接続推進に取り組んでまいります。</t>
    <rPh sb="2" eb="8">
      <t>ケイジョウシュウシヒリツ</t>
    </rPh>
    <rPh sb="14" eb="15">
      <t>コ</t>
    </rPh>
    <rPh sb="23" eb="26">
      <t>ゼンネンド</t>
    </rPh>
    <rPh sb="32" eb="34">
      <t>テイカ</t>
    </rPh>
    <rPh sb="43" eb="45">
      <t>シュウエキ</t>
    </rPh>
    <rPh sb="46" eb="48">
      <t>ゾウカ</t>
    </rPh>
    <rPh sb="50" eb="52">
      <t>イッポウ</t>
    </rPh>
    <rPh sb="54" eb="56">
      <t>ヒヨウ</t>
    </rPh>
    <rPh sb="57" eb="59">
      <t>ゾウカ</t>
    </rPh>
    <rPh sb="75" eb="80">
      <t>ケイヒカイシュウリツ</t>
    </rPh>
    <rPh sb="81" eb="86">
      <t>シヨウリョウシュウニュウ</t>
    </rPh>
    <rPh sb="87" eb="89">
      <t>ゾウカ</t>
    </rPh>
    <rPh sb="95" eb="99">
      <t>オスイショリ</t>
    </rPh>
    <rPh sb="99" eb="101">
      <t>ヒヨウ</t>
    </rPh>
    <rPh sb="102" eb="104">
      <t>ゾウカ</t>
    </rPh>
    <rPh sb="107" eb="110">
      <t>ゼンネンド</t>
    </rPh>
    <rPh sb="116" eb="118">
      <t>テイカ</t>
    </rPh>
    <rPh sb="125" eb="131">
      <t>オスイショリゲンカ</t>
    </rPh>
    <rPh sb="132" eb="136">
      <t>ルイジダンタイ</t>
    </rPh>
    <rPh sb="136" eb="138">
      <t>ヘイキン</t>
    </rPh>
    <rPh sb="138" eb="139">
      <t>オヨ</t>
    </rPh>
    <rPh sb="140" eb="144">
      <t>ゼンコクヘイキン</t>
    </rPh>
    <rPh sb="146" eb="147">
      <t>ヒク</t>
    </rPh>
    <rPh sb="148" eb="150">
      <t>スイジュン</t>
    </rPh>
    <rPh sb="153" eb="155">
      <t>イッポウ</t>
    </rPh>
    <rPh sb="156" eb="162">
      <t>オスイショリヒヨウ</t>
    </rPh>
    <rPh sb="163" eb="165">
      <t>ゾウカ</t>
    </rPh>
    <rPh sb="168" eb="172">
      <t>ゼンネンドヒ</t>
    </rPh>
    <rPh sb="174" eb="176">
      <t>ジョウショウ</t>
    </rPh>
    <rPh sb="184" eb="186">
      <t>イジョウ</t>
    </rPh>
    <rPh sb="189" eb="193">
      <t>オスイショリ</t>
    </rPh>
    <rPh sb="194" eb="195">
      <t>ヨウ</t>
    </rPh>
    <rPh sb="197" eb="199">
      <t>ヒヨウ</t>
    </rPh>
    <rPh sb="217" eb="221">
      <t>イッパンカイケイ</t>
    </rPh>
    <rPh sb="224" eb="227">
      <t>クリイレキン</t>
    </rPh>
    <rPh sb="230" eb="233">
      <t>フソクブン</t>
    </rPh>
    <rPh sb="234" eb="236">
      <t>ホテン</t>
    </rPh>
    <rPh sb="239" eb="243">
      <t>ジギョウウンエイ</t>
    </rPh>
    <rPh sb="244" eb="245">
      <t>オコナ</t>
    </rPh>
    <rPh sb="249" eb="251">
      <t>ジョウキョウ</t>
    </rPh>
    <rPh sb="257" eb="259">
      <t>リュウドウ</t>
    </rPh>
    <rPh sb="259" eb="261">
      <t>ヒリツ</t>
    </rPh>
    <rPh sb="267" eb="269">
      <t>ビゾウ</t>
    </rPh>
    <rPh sb="275" eb="276">
      <t>ネン</t>
    </rPh>
    <rPh sb="276" eb="278">
      <t>イナイ</t>
    </rPh>
    <rPh sb="279" eb="281">
      <t>シハラ</t>
    </rPh>
    <rPh sb="284" eb="286">
      <t>サイム</t>
    </rPh>
    <rPh sb="287" eb="288">
      <t>タイ</t>
    </rPh>
    <rPh sb="290" eb="292">
      <t>イッテイ</t>
    </rPh>
    <rPh sb="293" eb="295">
      <t>シハラ</t>
    </rPh>
    <rPh sb="295" eb="297">
      <t>ノウリョク</t>
    </rPh>
    <rPh sb="298" eb="300">
      <t>イジ</t>
    </rPh>
    <rPh sb="309" eb="312">
      <t>キギョウサイ</t>
    </rPh>
    <rPh sb="312" eb="314">
      <t>ザンダカ</t>
    </rPh>
    <rPh sb="314" eb="315">
      <t>タイ</t>
    </rPh>
    <rPh sb="315" eb="319">
      <t>ジギョウキボ</t>
    </rPh>
    <rPh sb="319" eb="321">
      <t>ヒリツ</t>
    </rPh>
    <rPh sb="331" eb="337">
      <t>ルイジダンタイヘイキン</t>
    </rPh>
    <rPh sb="337" eb="338">
      <t>オヨ</t>
    </rPh>
    <rPh sb="339" eb="343">
      <t>ゼンコクヘイキン</t>
    </rPh>
    <rPh sb="344" eb="346">
      <t>シタマワ</t>
    </rPh>
    <rPh sb="352" eb="354">
      <t>イッポウ</t>
    </rPh>
    <rPh sb="364" eb="366">
      <t>ヒヨウ</t>
    </rPh>
    <rPh sb="373" eb="375">
      <t>カダイ</t>
    </rPh>
    <rPh sb="376" eb="377">
      <t>ノコ</t>
    </rPh>
    <rPh sb="378" eb="380">
      <t>スイジュン</t>
    </rPh>
    <rPh sb="404" eb="406">
      <t>ゾウカ</t>
    </rPh>
    <rPh sb="407" eb="408">
      <t>トモナ</t>
    </rPh>
    <rPh sb="409" eb="411">
      <t>ジョウショウ</t>
    </rPh>
    <rPh sb="411" eb="413">
      <t>ケイコウ</t>
    </rPh>
    <rPh sb="431" eb="432">
      <t>オオム</t>
    </rPh>
    <rPh sb="473" eb="474">
      <t>ト</t>
    </rPh>
    <rPh sb="475" eb="476">
      <t>ク</t>
    </rPh>
    <phoneticPr fontId="4"/>
  </si>
  <si>
    <t>　有形固定資産減価償却率は年々上昇しており、施設の老朽化に伴い修繕箇所が増加するなど、維持管理費の負担が大きくなっています。
　今後は、終末処理場の統廃合や機能強化整備事業を推進し、維持管理費の抑制に努めてまいります。</t>
    <rPh sb="7" eb="12">
      <t>ゲンカショウキャクリツ</t>
    </rPh>
    <rPh sb="13" eb="15">
      <t>ネンネン</t>
    </rPh>
    <rPh sb="15" eb="17">
      <t>ジョウショウ</t>
    </rPh>
    <rPh sb="22" eb="24">
      <t>シセツ</t>
    </rPh>
    <rPh sb="25" eb="28">
      <t>ロウキュウカ</t>
    </rPh>
    <rPh sb="29" eb="30">
      <t>トモナ</t>
    </rPh>
    <rPh sb="31" eb="35">
      <t>シュウゼンカショ</t>
    </rPh>
    <rPh sb="36" eb="38">
      <t>ゾウカ</t>
    </rPh>
    <rPh sb="43" eb="48">
      <t>イジカンリヒ</t>
    </rPh>
    <rPh sb="49" eb="51">
      <t>フタン</t>
    </rPh>
    <rPh sb="52" eb="53">
      <t>オオ</t>
    </rPh>
    <rPh sb="64" eb="66">
      <t>コンゴ</t>
    </rPh>
    <rPh sb="68" eb="70">
      <t>シュウマツ</t>
    </rPh>
    <rPh sb="70" eb="73">
      <t>ショリジョウ</t>
    </rPh>
    <rPh sb="74" eb="77">
      <t>トウハイゴウ</t>
    </rPh>
    <rPh sb="78" eb="86">
      <t>キノウキョウカセイビジギョウ</t>
    </rPh>
    <rPh sb="87" eb="89">
      <t>スイシン</t>
    </rPh>
    <rPh sb="91" eb="96">
      <t>イジカンリヒ</t>
    </rPh>
    <rPh sb="97" eb="99">
      <t>ヨクセイ</t>
    </rPh>
    <rPh sb="100" eb="101">
      <t>ツト</t>
    </rPh>
    <phoneticPr fontId="4"/>
  </si>
  <si>
    <t>　本市は12か所の終末処理場を有しており、処理区域が広域に及ぶことから、維持管理運営が煩雑となっています。このため、維持管理費の増加や、老朽化に伴う設備更新など、今後も計画的な整備投資が必要となる見込みです。
　令和3年4月1日に使用料改定を実施したものの、現状では使用料収入のみで汚水処理費用等を賄いきれておらず、一般会計からの繰入金に依存しています。将来にわたり経営の改善を図り、安定した施設の維持更新を行うためには、使用料改定の検討が必要です。そこで、令和6年度から「南城市上下水道事業運営検討委員会」において、使用料改定の必要性について検討を行っております。
あわせて、施設の統廃合等の事業を推進し、下水道事業の経営の健全化・効率化に努めてまいります。</t>
    <rPh sb="1" eb="3">
      <t>ホンシ</t>
    </rPh>
    <rPh sb="7" eb="8">
      <t>ショ</t>
    </rPh>
    <rPh sb="9" eb="14">
      <t>シュウマツショリジョウ</t>
    </rPh>
    <rPh sb="15" eb="16">
      <t>ユウ</t>
    </rPh>
    <rPh sb="21" eb="25">
      <t>ショリクイキ</t>
    </rPh>
    <rPh sb="26" eb="28">
      <t>コウイキ</t>
    </rPh>
    <rPh sb="29" eb="30">
      <t>オヨ</t>
    </rPh>
    <rPh sb="36" eb="42">
      <t>イジカンリウンエイ</t>
    </rPh>
    <rPh sb="43" eb="45">
      <t>ハンザツ</t>
    </rPh>
    <rPh sb="84" eb="87">
      <t>ケイカクテキ</t>
    </rPh>
    <rPh sb="98" eb="100">
      <t>ミコ</t>
    </rPh>
    <rPh sb="106" eb="108">
      <t>レイワ</t>
    </rPh>
    <rPh sb="109" eb="110">
      <t>ネン</t>
    </rPh>
    <rPh sb="111" eb="112">
      <t>ガツ</t>
    </rPh>
    <rPh sb="113" eb="114">
      <t>ニチ</t>
    </rPh>
    <rPh sb="115" eb="120">
      <t>シヨウリョウカイテイ</t>
    </rPh>
    <rPh sb="121" eb="123">
      <t>ジッシ</t>
    </rPh>
    <rPh sb="129" eb="131">
      <t>ゲンジョウ</t>
    </rPh>
    <rPh sb="141" eb="145">
      <t>オスイショリ</t>
    </rPh>
    <rPh sb="145" eb="147">
      <t>ヒヨウ</t>
    </rPh>
    <rPh sb="147" eb="148">
      <t>トウ</t>
    </rPh>
    <rPh sb="149" eb="150">
      <t>マカナ</t>
    </rPh>
    <rPh sb="158" eb="162">
      <t>イッパンカイケイ</t>
    </rPh>
    <rPh sb="165" eb="167">
      <t>クリイレ</t>
    </rPh>
    <rPh sb="167" eb="168">
      <t>キン</t>
    </rPh>
    <rPh sb="169" eb="171">
      <t>イゾン</t>
    </rPh>
    <rPh sb="177" eb="179">
      <t>ショウライ</t>
    </rPh>
    <rPh sb="189" eb="190">
      <t>ハカ</t>
    </rPh>
    <rPh sb="204" eb="205">
      <t>オコナ</t>
    </rPh>
    <rPh sb="217" eb="219">
      <t>ケントウ</t>
    </rPh>
    <rPh sb="220" eb="222">
      <t>ヒツヨウ</t>
    </rPh>
    <rPh sb="229" eb="231">
      <t>レイワ</t>
    </rPh>
    <rPh sb="232" eb="234">
      <t>ネンド</t>
    </rPh>
    <rPh sb="237" eb="240">
      <t>ナンジョウシ</t>
    </rPh>
    <rPh sb="240" eb="244">
      <t>ジョウゲスイドウ</t>
    </rPh>
    <rPh sb="244" eb="246">
      <t>ジギョウ</t>
    </rPh>
    <rPh sb="246" eb="248">
      <t>ウンエイ</t>
    </rPh>
    <rPh sb="248" eb="253">
      <t>ケントウイインカイ</t>
    </rPh>
    <rPh sb="259" eb="262">
      <t>シヨウリョウ</t>
    </rPh>
    <rPh sb="262" eb="264">
      <t>カイテイ</t>
    </rPh>
    <rPh sb="265" eb="268">
      <t>ヒツヨウセイ</t>
    </rPh>
    <rPh sb="272" eb="274">
      <t>ケントウ</t>
    </rPh>
    <rPh sb="275" eb="276">
      <t>オコナ</t>
    </rPh>
    <rPh sb="300" eb="302">
      <t>スイシン</t>
    </rPh>
    <rPh sb="321" eb="32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</si>
</sst>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0.33</c:v>
                </c:pt>
                <c:pt idx="4" formatCode="#,##0.00;&quot;△&quot;#,##0.00;&quot;-&quot;">
                  <c:v>0.23</c:v>
                </c:pt>
              </c:numCache>
            </c:numRef>
          </c:val>
          <c:extLst>
            <c:ext xmlns:c16="http://schemas.microsoft.com/office/drawing/2014/chart" uri="{C3380CC4-5D6E-409C-BE32-E72D297353CC}">
              <c16:uniqueId val="{00000000-4012-40DA-A755-EE77331176D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4012-40DA-A755-EE77331176D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57.06</c:v>
                </c:pt>
                <c:pt idx="1">
                  <c:v>57.71</c:v>
                </c:pt>
                <c:pt idx="2">
                  <c:v>58.19</c:v>
                </c:pt>
                <c:pt idx="3">
                  <c:v>59.5</c:v>
                </c:pt>
                <c:pt idx="4">
                  <c:v>59.87</c:v>
                </c:pt>
              </c:numCache>
            </c:numRef>
          </c:val>
          <c:extLst>
            <c:ext xmlns:c16="http://schemas.microsoft.com/office/drawing/2014/chart" uri="{C3380CC4-5D6E-409C-BE32-E72D297353CC}">
              <c16:uniqueId val="{00000000-53D9-4D33-AF5B-26D2D79090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53D9-4D33-AF5B-26D2D79090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79.44</c:v>
                </c:pt>
                <c:pt idx="1">
                  <c:v>80.3</c:v>
                </c:pt>
                <c:pt idx="2">
                  <c:v>81.12</c:v>
                </c:pt>
                <c:pt idx="3">
                  <c:v>83.39</c:v>
                </c:pt>
                <c:pt idx="4">
                  <c:v>83.17</c:v>
                </c:pt>
              </c:numCache>
            </c:numRef>
          </c:val>
          <c:extLst>
            <c:ext xmlns:c16="http://schemas.microsoft.com/office/drawing/2014/chart" uri="{C3380CC4-5D6E-409C-BE32-E72D297353CC}">
              <c16:uniqueId val="{00000000-986C-4429-9F22-F952E56A03F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986C-4429-9F22-F952E56A03F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113.43</c:v>
                </c:pt>
                <c:pt idx="1">
                  <c:v>105.71</c:v>
                </c:pt>
                <c:pt idx="2">
                  <c:v>106.06</c:v>
                </c:pt>
                <c:pt idx="3">
                  <c:v>119.1</c:v>
                </c:pt>
                <c:pt idx="4">
                  <c:v>115.25</c:v>
                </c:pt>
              </c:numCache>
            </c:numRef>
          </c:val>
          <c:extLst>
            <c:ext xmlns:c16="http://schemas.microsoft.com/office/drawing/2014/chart" uri="{C3380CC4-5D6E-409C-BE32-E72D297353CC}">
              <c16:uniqueId val="{00000000-1CCD-482B-924F-A1313552AA1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1CCD-482B-924F-A1313552AA1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9.18</c:v>
                </c:pt>
                <c:pt idx="1">
                  <c:v>12.52</c:v>
                </c:pt>
                <c:pt idx="2">
                  <c:v>15.4</c:v>
                </c:pt>
                <c:pt idx="3">
                  <c:v>17.37</c:v>
                </c:pt>
                <c:pt idx="4">
                  <c:v>19.78</c:v>
                </c:pt>
              </c:numCache>
            </c:numRef>
          </c:val>
          <c:extLst>
            <c:ext xmlns:c16="http://schemas.microsoft.com/office/drawing/2014/chart" uri="{C3380CC4-5D6E-409C-BE32-E72D297353CC}">
              <c16:uniqueId val="{00000000-98DE-4118-B608-87A518765EB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98DE-4118-B608-87A518765EB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30-4924-A62C-29478FD846F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9830-4924-A62C-29478FD846F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3A-420A-B05E-51DDBE2A350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B93A-420A-B05E-51DDBE2A350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97.81</c:v>
                </c:pt>
                <c:pt idx="1">
                  <c:v>92.35</c:v>
                </c:pt>
                <c:pt idx="2">
                  <c:v>82.74</c:v>
                </c:pt>
                <c:pt idx="3">
                  <c:v>111.66</c:v>
                </c:pt>
                <c:pt idx="4">
                  <c:v>117.02</c:v>
                </c:pt>
              </c:numCache>
            </c:numRef>
          </c:val>
          <c:extLst>
            <c:ext xmlns:c16="http://schemas.microsoft.com/office/drawing/2014/chart" uri="{C3380CC4-5D6E-409C-BE32-E72D297353CC}">
              <c16:uniqueId val="{00000000-2451-4750-96A6-139D2EB34D5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2451-4750-96A6-139D2EB34D5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1148.7</c:v>
                </c:pt>
                <c:pt idx="1">
                  <c:v>1031.04</c:v>
                </c:pt>
                <c:pt idx="2">
                  <c:v>957.09</c:v>
                </c:pt>
                <c:pt idx="3">
                  <c:v>884.49</c:v>
                </c:pt>
                <c:pt idx="4">
                  <c:v>769.12</c:v>
                </c:pt>
              </c:numCache>
            </c:numRef>
          </c:val>
          <c:extLst>
            <c:ext xmlns:c16="http://schemas.microsoft.com/office/drawing/2014/chart" uri="{C3380CC4-5D6E-409C-BE32-E72D297353CC}">
              <c16:uniqueId val="{00000000-DA3B-46E6-A8D4-3349B8CFA4B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DA3B-46E6-A8D4-3349B8CFA4B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48.45</c:v>
                </c:pt>
                <c:pt idx="1">
                  <c:v>50.59</c:v>
                </c:pt>
                <c:pt idx="2">
                  <c:v>50.83</c:v>
                </c:pt>
                <c:pt idx="3">
                  <c:v>50.91</c:v>
                </c:pt>
                <c:pt idx="4">
                  <c:v>49.19</c:v>
                </c:pt>
              </c:numCache>
            </c:numRef>
          </c:val>
          <c:extLst>
            <c:ext xmlns:c16="http://schemas.microsoft.com/office/drawing/2014/chart" uri="{C3380CC4-5D6E-409C-BE32-E72D297353CC}">
              <c16:uniqueId val="{00000000-0261-465A-A5C2-8F494A4652F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0261-465A-A5C2-8F494A4652F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156.72999999999999</c:v>
                </c:pt>
              </c:numCache>
            </c:numRef>
          </c:val>
          <c:extLst>
            <c:ext xmlns:c16="http://schemas.microsoft.com/office/drawing/2014/chart" uri="{C3380CC4-5D6E-409C-BE32-E72D297353CC}">
              <c16:uniqueId val="{00000000-C368-4DD6-9B19-00161DE50DF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C368-4DD6-9B19-00161DE50DF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5" zoomScaleNormal="100" workbookViewId="0">
      <selection activeCell="BR87" sqref="BR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沖縄県　南城市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46929</v>
      </c>
      <c r="AM8" s="41"/>
      <c r="AN8" s="41"/>
      <c r="AO8" s="41"/>
      <c r="AP8" s="41"/>
      <c r="AQ8" s="41"/>
      <c r="AR8" s="41"/>
      <c r="AS8" s="41"/>
      <c r="AT8" s="34">
        <f>データ!T6</f>
        <v>49.94</v>
      </c>
      <c r="AU8" s="34"/>
      <c r="AV8" s="34"/>
      <c r="AW8" s="34"/>
      <c r="AX8" s="34"/>
      <c r="AY8" s="34"/>
      <c r="AZ8" s="34"/>
      <c r="BA8" s="34"/>
      <c r="BB8" s="34">
        <f>データ!U6</f>
        <v>939.71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89.54</v>
      </c>
      <c r="J10" s="34"/>
      <c r="K10" s="34"/>
      <c r="L10" s="34"/>
      <c r="M10" s="34"/>
      <c r="N10" s="34"/>
      <c r="O10" s="34"/>
      <c r="P10" s="34">
        <f>データ!P6</f>
        <v>43.26</v>
      </c>
      <c r="Q10" s="34"/>
      <c r="R10" s="34"/>
      <c r="S10" s="34"/>
      <c r="T10" s="34"/>
      <c r="U10" s="34"/>
      <c r="V10" s="34"/>
      <c r="W10" s="34">
        <f>データ!Q6</f>
        <v>100</v>
      </c>
      <c r="X10" s="34"/>
      <c r="Y10" s="34"/>
      <c r="Z10" s="34"/>
      <c r="AA10" s="34"/>
      <c r="AB10" s="34"/>
      <c r="AC10" s="34"/>
      <c r="AD10" s="41">
        <f>データ!R6</f>
        <v>1453</v>
      </c>
      <c r="AE10" s="41"/>
      <c r="AF10" s="41"/>
      <c r="AG10" s="41"/>
      <c r="AH10" s="41"/>
      <c r="AI10" s="41"/>
      <c r="AJ10" s="41"/>
      <c r="AK10" s="2"/>
      <c r="AL10" s="41">
        <f>データ!V6</f>
        <v>20311</v>
      </c>
      <c r="AM10" s="41"/>
      <c r="AN10" s="41"/>
      <c r="AO10" s="41"/>
      <c r="AP10" s="41"/>
      <c r="AQ10" s="41"/>
      <c r="AR10" s="41"/>
      <c r="AS10" s="41"/>
      <c r="AT10" s="34">
        <f>データ!W6</f>
        <v>9.09</v>
      </c>
      <c r="AU10" s="34"/>
      <c r="AV10" s="34"/>
      <c r="AW10" s="34"/>
      <c r="AX10" s="34"/>
      <c r="AY10" s="34"/>
      <c r="AZ10" s="34"/>
      <c r="BA10" s="34"/>
      <c r="BB10" s="34">
        <f>データ!X6</f>
        <v>2234.4299999999998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oYMyTSuKu4qGk3rjqElwa85c6Qe7w1FjfH+vlgNJaSVLTEE5+2ZqkwgJAnFd4aO9m/7V++vnCkKL/PHMvjieTg==" saltValue="PV1PfI7evsGYiRxfUBsaG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472158</v>
      </c>
      <c r="D6" s="19">
        <f t="shared" si="3"/>
        <v>46</v>
      </c>
      <c r="E6" s="19">
        <f t="shared" si="3"/>
        <v>17</v>
      </c>
      <c r="F6" s="19">
        <f t="shared" si="3"/>
        <v>5</v>
      </c>
      <c r="G6" s="19">
        <f t="shared" si="3"/>
        <v>0</v>
      </c>
      <c r="H6" s="19" t="str">
        <f t="shared" si="3"/>
        <v>沖縄県　南城市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89.54</v>
      </c>
      <c r="P6" s="20">
        <f t="shared" si="3"/>
        <v>43.26</v>
      </c>
      <c r="Q6" s="20">
        <f t="shared" si="3"/>
        <v>100</v>
      </c>
      <c r="R6" s="20">
        <f t="shared" si="3"/>
        <v>1453</v>
      </c>
      <c r="S6" s="20">
        <f t="shared" si="3"/>
        <v>46929</v>
      </c>
      <c r="T6" s="20">
        <f t="shared" si="3"/>
        <v>49.94</v>
      </c>
      <c r="U6" s="20">
        <f t="shared" si="3"/>
        <v>939.71</v>
      </c>
      <c r="V6" s="20">
        <f t="shared" si="3"/>
        <v>20311</v>
      </c>
      <c r="W6" s="20">
        <f t="shared" si="3"/>
        <v>9.09</v>
      </c>
      <c r="X6" s="20">
        <f t="shared" si="3"/>
        <v>2234.4299999999998</v>
      </c>
      <c r="Y6" s="21">
        <f>IF(Y7="",NA(),Y7)</f>
        <v>113.43</v>
      </c>
      <c r="Z6" s="21">
        <f t="shared" ref="Z6:AH6" si="4">IF(Z7="",NA(),Z7)</f>
        <v>105.71</v>
      </c>
      <c r="AA6" s="21">
        <f t="shared" si="4"/>
        <v>106.06</v>
      </c>
      <c r="AB6" s="21">
        <f t="shared" si="4"/>
        <v>119.1</v>
      </c>
      <c r="AC6" s="21">
        <f t="shared" si="4"/>
        <v>115.25</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97.81</v>
      </c>
      <c r="AV6" s="21">
        <f t="shared" ref="AV6:BD6" si="6">IF(AV7="",NA(),AV7)</f>
        <v>92.35</v>
      </c>
      <c r="AW6" s="21">
        <f t="shared" si="6"/>
        <v>82.74</v>
      </c>
      <c r="AX6" s="21">
        <f t="shared" si="6"/>
        <v>111.66</v>
      </c>
      <c r="AY6" s="21">
        <f t="shared" si="6"/>
        <v>117.02</v>
      </c>
      <c r="AZ6" s="21">
        <f t="shared" si="6"/>
        <v>29.13</v>
      </c>
      <c r="BA6" s="21">
        <f t="shared" si="6"/>
        <v>35.69</v>
      </c>
      <c r="BB6" s="21">
        <f t="shared" si="6"/>
        <v>38.4</v>
      </c>
      <c r="BC6" s="21">
        <f t="shared" si="6"/>
        <v>44.04</v>
      </c>
      <c r="BD6" s="21">
        <f t="shared" si="6"/>
        <v>58.25</v>
      </c>
      <c r="BE6" s="20" t="str">
        <f>IF(BE7="","",IF(BE7="-","【-】","【"&amp;SUBSTITUTE(TEXT(BE7,"#,##0.00"),"-","△")&amp;"】"))</f>
        <v>【47.19】</v>
      </c>
      <c r="BF6" s="21">
        <f>IF(BF7="",NA(),BF7)</f>
        <v>1148.7</v>
      </c>
      <c r="BG6" s="21">
        <f t="shared" ref="BG6:BO6" si="7">IF(BG7="",NA(),BG7)</f>
        <v>1031.04</v>
      </c>
      <c r="BH6" s="21">
        <f t="shared" si="7"/>
        <v>957.09</v>
      </c>
      <c r="BI6" s="21">
        <f t="shared" si="7"/>
        <v>884.49</v>
      </c>
      <c r="BJ6" s="21">
        <f t="shared" si="7"/>
        <v>769.12</v>
      </c>
      <c r="BK6" s="21">
        <f t="shared" si="7"/>
        <v>867.83</v>
      </c>
      <c r="BL6" s="21">
        <f t="shared" si="7"/>
        <v>791.76</v>
      </c>
      <c r="BM6" s="21">
        <f t="shared" si="7"/>
        <v>900.82</v>
      </c>
      <c r="BN6" s="21">
        <f t="shared" si="7"/>
        <v>839.21</v>
      </c>
      <c r="BO6" s="21">
        <f t="shared" si="7"/>
        <v>791.46</v>
      </c>
      <c r="BP6" s="20" t="str">
        <f>IF(BP7="","",IF(BP7="-","【-】","【"&amp;SUBSTITUTE(TEXT(BP7,"#,##0.00"),"-","△")&amp;"】"))</f>
        <v>【798.10】</v>
      </c>
      <c r="BQ6" s="21">
        <f>IF(BQ7="",NA(),BQ7)</f>
        <v>48.45</v>
      </c>
      <c r="BR6" s="21">
        <f t="shared" ref="BR6:BZ6" si="8">IF(BR7="",NA(),BR7)</f>
        <v>50.59</v>
      </c>
      <c r="BS6" s="21">
        <f t="shared" si="8"/>
        <v>50.83</v>
      </c>
      <c r="BT6" s="21">
        <f t="shared" si="8"/>
        <v>50.91</v>
      </c>
      <c r="BU6" s="21">
        <f t="shared" si="8"/>
        <v>49.19</v>
      </c>
      <c r="BV6" s="21">
        <f t="shared" si="8"/>
        <v>57.08</v>
      </c>
      <c r="BW6" s="21">
        <f t="shared" si="8"/>
        <v>56.26</v>
      </c>
      <c r="BX6" s="21">
        <f t="shared" si="8"/>
        <v>52.94</v>
      </c>
      <c r="BY6" s="21">
        <f t="shared" si="8"/>
        <v>52.05</v>
      </c>
      <c r="BZ6" s="21">
        <f t="shared" si="8"/>
        <v>47.96</v>
      </c>
      <c r="CA6" s="20" t="str">
        <f>IF(CA7="","",IF(CA7="-","【-】","【"&amp;SUBSTITUTE(TEXT(CA7,"#,##0.00"),"-","△")&amp;"】"))</f>
        <v>【54.51】</v>
      </c>
      <c r="CB6" s="21">
        <f>IF(CB7="",NA(),CB7)</f>
        <v>150</v>
      </c>
      <c r="CC6" s="21">
        <f t="shared" ref="CC6:CK6" si="9">IF(CC7="",NA(),CC7)</f>
        <v>150</v>
      </c>
      <c r="CD6" s="21">
        <f t="shared" si="9"/>
        <v>150</v>
      </c>
      <c r="CE6" s="21">
        <f t="shared" si="9"/>
        <v>150</v>
      </c>
      <c r="CF6" s="21">
        <f t="shared" si="9"/>
        <v>156.72999999999999</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57.06</v>
      </c>
      <c r="CN6" s="21">
        <f t="shared" ref="CN6:CV6" si="10">IF(CN7="",NA(),CN7)</f>
        <v>57.71</v>
      </c>
      <c r="CO6" s="21">
        <f t="shared" si="10"/>
        <v>58.19</v>
      </c>
      <c r="CP6" s="21">
        <f t="shared" si="10"/>
        <v>59.5</v>
      </c>
      <c r="CQ6" s="21">
        <f t="shared" si="10"/>
        <v>59.87</v>
      </c>
      <c r="CR6" s="21">
        <f t="shared" si="10"/>
        <v>54.83</v>
      </c>
      <c r="CS6" s="21">
        <f t="shared" si="10"/>
        <v>66.53</v>
      </c>
      <c r="CT6" s="21">
        <f t="shared" si="10"/>
        <v>52.35</v>
      </c>
      <c r="CU6" s="21">
        <f t="shared" si="10"/>
        <v>46.25</v>
      </c>
      <c r="CV6" s="21">
        <f t="shared" si="10"/>
        <v>45.32</v>
      </c>
      <c r="CW6" s="20" t="str">
        <f>IF(CW7="","",IF(CW7="-","【-】","【"&amp;SUBSTITUTE(TEXT(CW7,"#,##0.00"),"-","△")&amp;"】"))</f>
        <v>【49.92】</v>
      </c>
      <c r="CX6" s="21">
        <f>IF(CX7="",NA(),CX7)</f>
        <v>79.44</v>
      </c>
      <c r="CY6" s="21">
        <f t="shared" ref="CY6:DG6" si="11">IF(CY7="",NA(),CY7)</f>
        <v>80.3</v>
      </c>
      <c r="CZ6" s="21">
        <f t="shared" si="11"/>
        <v>81.12</v>
      </c>
      <c r="DA6" s="21">
        <f t="shared" si="11"/>
        <v>83.39</v>
      </c>
      <c r="DB6" s="21">
        <f t="shared" si="11"/>
        <v>83.17</v>
      </c>
      <c r="DC6" s="21">
        <f t="shared" si="11"/>
        <v>84.7</v>
      </c>
      <c r="DD6" s="21">
        <f t="shared" si="11"/>
        <v>84.67</v>
      </c>
      <c r="DE6" s="21">
        <f t="shared" si="11"/>
        <v>84.39</v>
      </c>
      <c r="DF6" s="21">
        <f t="shared" si="11"/>
        <v>83.96</v>
      </c>
      <c r="DG6" s="21">
        <f t="shared" si="11"/>
        <v>83.54</v>
      </c>
      <c r="DH6" s="20" t="str">
        <f>IF(DH7="","",IF(DH7="-","【-】","【"&amp;SUBSTITUTE(TEXT(DH7,"#,##0.00"),"-","△")&amp;"】"))</f>
        <v>【87.80】</v>
      </c>
      <c r="DI6" s="21">
        <f>IF(DI7="",NA(),DI7)</f>
        <v>9.18</v>
      </c>
      <c r="DJ6" s="21">
        <f t="shared" ref="DJ6:DR6" si="12">IF(DJ7="",NA(),DJ7)</f>
        <v>12.52</v>
      </c>
      <c r="DK6" s="21">
        <f t="shared" si="12"/>
        <v>15.4</v>
      </c>
      <c r="DL6" s="21">
        <f t="shared" si="12"/>
        <v>17.37</v>
      </c>
      <c r="DM6" s="21">
        <f t="shared" si="12"/>
        <v>19.78</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1">
        <f t="shared" si="14"/>
        <v>0.33</v>
      </c>
      <c r="EI6" s="21">
        <f t="shared" si="14"/>
        <v>0.23</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472158</v>
      </c>
      <c r="D7" s="23">
        <v>46</v>
      </c>
      <c r="E7" s="23">
        <v>17</v>
      </c>
      <c r="F7" s="23">
        <v>5</v>
      </c>
      <c r="G7" s="23">
        <v>0</v>
      </c>
      <c r="H7" s="23" t="s">
        <v>96</v>
      </c>
      <c r="I7" s="23" t="s">
        <v>97</v>
      </c>
      <c r="J7" s="23" t="s">
        <v>98</v>
      </c>
      <c r="K7" s="23" t="s">
        <v>99</v>
      </c>
      <c r="L7" s="23" t="s">
        <v>100</v>
      </c>
      <c r="M7" s="23" t="s">
        <v>101</v>
      </c>
      <c r="N7" s="24" t="s">
        <v>102</v>
      </c>
      <c r="O7" s="24">
        <v>89.54</v>
      </c>
      <c r="P7" s="24">
        <v>43.26</v>
      </c>
      <c r="Q7" s="24">
        <v>100</v>
      </c>
      <c r="R7" s="24">
        <v>1453</v>
      </c>
      <c r="S7" s="24">
        <v>46929</v>
      </c>
      <c r="T7" s="24">
        <v>49.94</v>
      </c>
      <c r="U7" s="24">
        <v>939.71</v>
      </c>
      <c r="V7" s="24">
        <v>20311</v>
      </c>
      <c r="W7" s="24">
        <v>9.09</v>
      </c>
      <c r="X7" s="24">
        <v>2234.4299999999998</v>
      </c>
      <c r="Y7" s="24">
        <v>113.43</v>
      </c>
      <c r="Z7" s="24">
        <v>105.71</v>
      </c>
      <c r="AA7" s="24">
        <v>106.06</v>
      </c>
      <c r="AB7" s="24">
        <v>119.1</v>
      </c>
      <c r="AC7" s="24">
        <v>115.25</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97.81</v>
      </c>
      <c r="AV7" s="24">
        <v>92.35</v>
      </c>
      <c r="AW7" s="24">
        <v>82.74</v>
      </c>
      <c r="AX7" s="24">
        <v>111.66</v>
      </c>
      <c r="AY7" s="24">
        <v>117.02</v>
      </c>
      <c r="AZ7" s="24">
        <v>29.13</v>
      </c>
      <c r="BA7" s="24">
        <v>35.69</v>
      </c>
      <c r="BB7" s="24">
        <v>38.4</v>
      </c>
      <c r="BC7" s="24">
        <v>44.04</v>
      </c>
      <c r="BD7" s="24">
        <v>58.25</v>
      </c>
      <c r="BE7" s="24">
        <v>47.19</v>
      </c>
      <c r="BF7" s="24">
        <v>1148.7</v>
      </c>
      <c r="BG7" s="24">
        <v>1031.04</v>
      </c>
      <c r="BH7" s="24">
        <v>957.09</v>
      </c>
      <c r="BI7" s="24">
        <v>884.49</v>
      </c>
      <c r="BJ7" s="24">
        <v>769.12</v>
      </c>
      <c r="BK7" s="24">
        <v>867.83</v>
      </c>
      <c r="BL7" s="24">
        <v>791.76</v>
      </c>
      <c r="BM7" s="24">
        <v>900.82</v>
      </c>
      <c r="BN7" s="24">
        <v>839.21</v>
      </c>
      <c r="BO7" s="24">
        <v>791.46</v>
      </c>
      <c r="BP7" s="24">
        <v>798.1</v>
      </c>
      <c r="BQ7" s="24">
        <v>48.45</v>
      </c>
      <c r="BR7" s="24">
        <v>50.59</v>
      </c>
      <c r="BS7" s="24">
        <v>50.83</v>
      </c>
      <c r="BT7" s="24">
        <v>50.91</v>
      </c>
      <c r="BU7" s="24">
        <v>49.19</v>
      </c>
      <c r="BV7" s="24">
        <v>57.08</v>
      </c>
      <c r="BW7" s="24">
        <v>56.26</v>
      </c>
      <c r="BX7" s="24">
        <v>52.94</v>
      </c>
      <c r="BY7" s="24">
        <v>52.05</v>
      </c>
      <c r="BZ7" s="24">
        <v>47.96</v>
      </c>
      <c r="CA7" s="24">
        <v>54.51</v>
      </c>
      <c r="CB7" s="24">
        <v>150</v>
      </c>
      <c r="CC7" s="24">
        <v>150</v>
      </c>
      <c r="CD7" s="24">
        <v>150</v>
      </c>
      <c r="CE7" s="24">
        <v>150</v>
      </c>
      <c r="CF7" s="24">
        <v>156.72999999999999</v>
      </c>
      <c r="CG7" s="24">
        <v>274.99</v>
      </c>
      <c r="CH7" s="24">
        <v>282.08999999999997</v>
      </c>
      <c r="CI7" s="24">
        <v>303.27999999999997</v>
      </c>
      <c r="CJ7" s="24">
        <v>301.86</v>
      </c>
      <c r="CK7" s="24">
        <v>325.85000000000002</v>
      </c>
      <c r="CL7" s="24">
        <v>286.33</v>
      </c>
      <c r="CM7" s="24">
        <v>57.06</v>
      </c>
      <c r="CN7" s="24">
        <v>57.71</v>
      </c>
      <c r="CO7" s="24">
        <v>58.19</v>
      </c>
      <c r="CP7" s="24">
        <v>59.5</v>
      </c>
      <c r="CQ7" s="24">
        <v>59.87</v>
      </c>
      <c r="CR7" s="24">
        <v>54.83</v>
      </c>
      <c r="CS7" s="24">
        <v>66.53</v>
      </c>
      <c r="CT7" s="24">
        <v>52.35</v>
      </c>
      <c r="CU7" s="24">
        <v>46.25</v>
      </c>
      <c r="CV7" s="24">
        <v>45.32</v>
      </c>
      <c r="CW7" s="24">
        <v>49.92</v>
      </c>
      <c r="CX7" s="24">
        <v>79.44</v>
      </c>
      <c r="CY7" s="24">
        <v>80.3</v>
      </c>
      <c r="CZ7" s="24">
        <v>81.12</v>
      </c>
      <c r="DA7" s="24">
        <v>83.39</v>
      </c>
      <c r="DB7" s="24">
        <v>83.17</v>
      </c>
      <c r="DC7" s="24">
        <v>84.7</v>
      </c>
      <c r="DD7" s="24">
        <v>84.67</v>
      </c>
      <c r="DE7" s="24">
        <v>84.39</v>
      </c>
      <c r="DF7" s="24">
        <v>83.96</v>
      </c>
      <c r="DG7" s="24">
        <v>83.54</v>
      </c>
      <c r="DH7" s="24">
        <v>87.8</v>
      </c>
      <c r="DI7" s="24">
        <v>9.18</v>
      </c>
      <c r="DJ7" s="24">
        <v>12.52</v>
      </c>
      <c r="DK7" s="24">
        <v>15.4</v>
      </c>
      <c r="DL7" s="24">
        <v>17.37</v>
      </c>
      <c r="DM7" s="24">
        <v>19.78</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0.33</v>
      </c>
      <c r="EI7" s="24">
        <v>0.23</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村山　千寿</cp:lastModifiedBy>
  <cp:lastPrinted>2026-01-23T06:52:37Z</cp:lastPrinted>
  <dcterms:created xsi:type="dcterms:W3CDTF">2025-12-23T06:24:58Z</dcterms:created>
  <dcterms:modified xsi:type="dcterms:W3CDTF">2026-01-27T07:56:33Z</dcterms:modified>
  <cp:category/>
</cp:coreProperties>
</file>