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855" windowWidth="12735" windowHeight="8265" tabRatio="785" firstSheet="3" activeTab="11"/>
  </bookViews>
  <sheets>
    <sheet name="平成23年1月" sheetId="1" r:id="rId1"/>
    <sheet name="平成23年2月" sheetId="2" r:id="rId2"/>
    <sheet name="平成23年3月" sheetId="3" r:id="rId3"/>
    <sheet name="平成23年4月" sheetId="4" r:id="rId4"/>
    <sheet name="平成23年5月" sheetId="5" r:id="rId5"/>
    <sheet name="平成23年6月" sheetId="6" r:id="rId6"/>
    <sheet name="平成23年7月" sheetId="7" r:id="rId7"/>
    <sheet name="平成23年8月" sheetId="8" r:id="rId8"/>
    <sheet name="平成23年9月" sheetId="9" r:id="rId9"/>
    <sheet name="平成23年10月" sheetId="10" r:id="rId10"/>
    <sheet name="平成23年11月" sheetId="11" r:id="rId11"/>
    <sheet name="平成23年12月" sheetId="12" r:id="rId12"/>
    <sheet name="Sheet1" sheetId="13" r:id="rId13"/>
  </sheets>
  <definedNames>
    <definedName name="_xlnm.Print_Area" localSheetId="2">'平成23年3月'!#REF!</definedName>
    <definedName name="_xlnm.Print_Titles" localSheetId="0">'平成23年1月'!$5:$5</definedName>
    <definedName name="_xlnm.Print_Titles" localSheetId="1">'平成23年2月'!$5:$5</definedName>
    <definedName name="_xlnm.Print_Titles" localSheetId="2">'平成23年3月'!$5:$5</definedName>
    <definedName name="_xlnm.Print_Titles" localSheetId="3">'平成23年4月'!$5:$5</definedName>
  </definedNames>
  <calcPr fullCalcOnLoad="1"/>
</workbook>
</file>

<file path=xl/sharedStrings.xml><?xml version="1.0" encoding="utf-8"?>
<sst xmlns="http://schemas.openxmlformats.org/spreadsheetml/2006/main" count="1294" uniqueCount="117">
  <si>
    <t>行政区別住民登録人口</t>
  </si>
  <si>
    <t>※外国人登録者は含みません。</t>
  </si>
  <si>
    <t>行政区名称</t>
  </si>
  <si>
    <t>世帯数</t>
  </si>
  <si>
    <t>男</t>
  </si>
  <si>
    <t>女</t>
  </si>
  <si>
    <t>計</t>
  </si>
  <si>
    <t>玉　　城</t>
  </si>
  <si>
    <t>親慶原</t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</si>
  <si>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</si>
  <si>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</si>
  <si>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</si>
  <si>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</si>
  <si>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</si>
  <si>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</si>
  <si>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</si>
  <si>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</si>
  <si>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</si>
  <si>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</si>
  <si>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</si>
  <si>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</si>
  <si>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</si>
  <si>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</si>
  <si>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</si>
  <si>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</si>
  <si>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</si>
  <si>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垣花（つきしろ）</t>
  </si>
  <si>
    <t>喜良原（朝日の家）</t>
  </si>
  <si>
    <t>小計（玉城）</t>
  </si>
  <si>
    <t>知　　念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</si>
  <si>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</si>
  <si>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</si>
  <si>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</si>
  <si>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</si>
  <si>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</si>
  <si>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</si>
  <si>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</si>
  <si>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</si>
  <si>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</si>
  <si>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</si>
  <si>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</si>
  <si>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</si>
  <si>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</si>
  <si>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</si>
  <si>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</si>
  <si>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</si>
  <si>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</si>
  <si>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小計（知念）</t>
  </si>
  <si>
    <t>佐　　敷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</si>
  <si>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</si>
  <si>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</si>
  <si>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</si>
  <si>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</si>
  <si>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</si>
  <si>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</si>
  <si>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</si>
  <si>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</si>
  <si>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</si>
  <si>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</si>
  <si>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</si>
  <si>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</si>
  <si>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</si>
  <si>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</si>
  <si>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</si>
  <si>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</si>
  <si>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</si>
  <si>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小谷（小谷園）</t>
  </si>
  <si>
    <t>小計（佐敷）</t>
  </si>
  <si>
    <t>大　　里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</si>
  <si>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</si>
  <si>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</si>
  <si>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</si>
  <si>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</si>
  <si>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</si>
  <si>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</si>
  <si>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</si>
  <si>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</si>
  <si>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</si>
  <si>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</si>
  <si>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</si>
  <si>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</si>
  <si>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</si>
  <si>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</si>
  <si>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</si>
  <si>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</si>
  <si>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</si>
  <si>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</si>
  <si>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</si>
  <si>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</si>
  <si>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</si>
  <si>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</si>
  <si>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</si>
  <si>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</si>
  <si>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</si>
  <si>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</si>
  <si>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</si>
  <si>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</si>
  <si>
    <t>南城市合計</t>
  </si>
  <si>
    <t>外国人登録人口</t>
  </si>
  <si>
    <r>
      <t>世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 xml:space="preserve"> 帯</t>
    </r>
    <r>
      <rPr>
        <sz val="11"/>
        <color indexed="8"/>
        <rFont val="ＭＳ Ｐゴシック"/>
        <family val="3"/>
      </rPr>
      <t xml:space="preserve">    </t>
    </r>
    <r>
      <rPr>
        <sz val="11"/>
        <color indexed="8"/>
        <rFont val="ＭＳ Ｐゴシック"/>
        <family val="3"/>
      </rPr>
      <t>数</t>
    </r>
  </si>
  <si>
    <t>外国人世帯</t>
  </si>
  <si>
    <t>混合世帯</t>
  </si>
  <si>
    <t>合計</t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</si>
  <si>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</si>
  <si>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</si>
  <si>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年３月末日</t>
    </r>
  </si>
  <si>
    <t>親慶原（県営親ケ原団地）</t>
  </si>
  <si>
    <r>
      <t>平成23</t>
    </r>
    <r>
      <rPr>
        <sz val="11"/>
        <color indexed="8"/>
        <rFont val="ＭＳ Ｐゴシック"/>
        <family val="3"/>
      </rPr>
      <t>年４月末日</t>
    </r>
  </si>
  <si>
    <r>
      <t>平成23</t>
    </r>
    <r>
      <rPr>
        <sz val="11"/>
        <color indexed="8"/>
        <rFont val="ＭＳ Ｐゴシック"/>
        <family val="3"/>
      </rPr>
      <t>年５月末日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</si>
  <si>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</si>
  <si>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</si>
  <si>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t>仲村渠</t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</si>
  <si>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</si>
  <si>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</si>
  <si>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</si>
  <si>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月末日</t>
    </r>
  </si>
  <si>
    <r>
      <t>平成23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月末日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</si>
</sst>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"/>
    <numFmt numFmtId="191" formatCode="#,##0_);[Red]\(#,##0\)"/>
    <numFmt numFmtId="192" formatCode="#,##0;[Red]#,##0"/>
    <numFmt numFmtId="193" formatCode="0_);[Red]\(0\)"/>
    <numFmt numFmtId="194" formatCode="&quot;¥&quot;#,##0_);[Red]\(&quot;¥&quot;#,##0\)"/>
  </numFmts>
  <fonts count="46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85" fontId="6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vertical="center" textRotation="255"/>
    </xf>
    <xf numFmtId="3" fontId="0" fillId="34" borderId="15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5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8" fontId="3" fillId="0" borderId="11" xfId="0" applyNumberFormat="1" applyFont="1" applyFill="1" applyBorder="1" applyAlignment="1">
      <alignment horizontal="right"/>
    </xf>
    <xf numFmtId="38" fontId="3" fillId="0" borderId="13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3" fillId="0" borderId="12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34" borderId="15" xfId="0" applyFont="1" applyFill="1" applyBorder="1" applyAlignment="1">
      <alignment/>
    </xf>
    <xf numFmtId="3" fontId="3" fillId="0" borderId="11" xfId="48" applyNumberFormat="1" applyFont="1" applyFill="1" applyBorder="1" applyAlignment="1">
      <alignment/>
    </xf>
    <xf numFmtId="3" fontId="3" fillId="0" borderId="12" xfId="48" applyNumberFormat="1" applyFont="1" applyFill="1" applyBorder="1" applyAlignment="1">
      <alignment/>
    </xf>
    <xf numFmtId="3" fontId="3" fillId="33" borderId="12" xfId="48" applyNumberFormat="1" applyFont="1" applyFill="1" applyBorder="1" applyAlignment="1">
      <alignment/>
    </xf>
    <xf numFmtId="3" fontId="3" fillId="0" borderId="13" xfId="48" applyNumberFormat="1" applyFont="1" applyFill="1" applyBorder="1" applyAlignment="1">
      <alignment/>
    </xf>
    <xf numFmtId="3" fontId="3" fillId="33" borderId="14" xfId="48" applyNumberFormat="1" applyFont="1" applyFill="1" applyBorder="1" applyAlignment="1">
      <alignment/>
    </xf>
    <xf numFmtId="3" fontId="0" fillId="34" borderId="15" xfId="48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left" indent="2"/>
    </xf>
    <xf numFmtId="3" fontId="3" fillId="0" borderId="17" xfId="0" applyNumberFormat="1" applyFont="1" applyFill="1" applyBorder="1" applyAlignment="1">
      <alignment horizontal="left" indent="2"/>
    </xf>
    <xf numFmtId="3" fontId="0" fillId="34" borderId="15" xfId="0" applyNumberFormat="1" applyFont="1" applyFill="1" applyBorder="1" applyAlignment="1">
      <alignment vertical="center" textRotation="255"/>
    </xf>
    <xf numFmtId="3" fontId="0" fillId="35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35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3" fillId="34" borderId="15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45" fillId="0" borderId="0" xfId="0" applyFont="1" applyAlignment="1">
      <alignment/>
    </xf>
    <xf numFmtId="185" fontId="45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185" fontId="6" fillId="0" borderId="11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 textRotation="255"/>
    </xf>
    <xf numFmtId="0" fontId="8" fillId="35" borderId="16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indent="2"/>
    </xf>
    <xf numFmtId="0" fontId="3" fillId="0" borderId="22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5" xfId="0" applyFont="1" applyFill="1" applyBorder="1" applyAlignment="1">
      <alignment horizontal="distributed" vertical="distributed" indent="5"/>
    </xf>
    <xf numFmtId="0" fontId="0" fillId="34" borderId="25" xfId="0" applyFont="1" applyFill="1" applyBorder="1" applyAlignment="1">
      <alignment horizontal="center" vertical="distributed"/>
    </xf>
    <xf numFmtId="0" fontId="0" fillId="34" borderId="26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center"/>
    </xf>
    <xf numFmtId="3" fontId="8" fillId="35" borderId="12" xfId="0" applyNumberFormat="1" applyFont="1" applyFill="1" applyBorder="1" applyAlignment="1">
      <alignment horizontal="center" vertical="center" textRotation="255"/>
    </xf>
    <xf numFmtId="3" fontId="8" fillId="35" borderId="16" xfId="0" applyNumberFormat="1" applyFont="1" applyFill="1" applyBorder="1" applyAlignment="1">
      <alignment horizontal="center" vertical="center" textRotation="255"/>
    </xf>
    <xf numFmtId="3" fontId="3" fillId="0" borderId="18" xfId="0" applyNumberFormat="1" applyFont="1" applyFill="1" applyBorder="1" applyAlignment="1">
      <alignment horizontal="left" indent="2"/>
    </xf>
    <xf numFmtId="3" fontId="3" fillId="0" borderId="17" xfId="0" applyNumberFormat="1" applyFont="1" applyFill="1" applyBorder="1" applyAlignment="1">
      <alignment horizontal="left" indent="2"/>
    </xf>
    <xf numFmtId="3" fontId="3" fillId="33" borderId="12" xfId="0" applyNumberFormat="1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 horizontal="center" vertical="center" textRotation="255"/>
    </xf>
    <xf numFmtId="3" fontId="8" fillId="35" borderId="20" xfId="0" applyNumberFormat="1" applyFont="1" applyFill="1" applyBorder="1" applyAlignment="1">
      <alignment horizontal="center" vertical="center" textRotation="255"/>
    </xf>
    <xf numFmtId="3" fontId="3" fillId="0" borderId="21" xfId="0" applyNumberFormat="1" applyFont="1" applyFill="1" applyBorder="1" applyAlignment="1">
      <alignment horizontal="left" indent="2"/>
    </xf>
    <xf numFmtId="3" fontId="3" fillId="0" borderId="22" xfId="0" applyNumberFormat="1" applyFont="1" applyFill="1" applyBorder="1" applyAlignment="1">
      <alignment horizontal="left" indent="2"/>
    </xf>
    <xf numFmtId="3" fontId="3" fillId="33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left" indent="2"/>
    </xf>
    <xf numFmtId="3" fontId="3" fillId="0" borderId="11" xfId="0" applyNumberFormat="1" applyFont="1" applyFill="1" applyBorder="1" applyAlignment="1">
      <alignment horizontal="left" indent="2"/>
    </xf>
    <xf numFmtId="3" fontId="0" fillId="34" borderId="15" xfId="0" applyNumberFormat="1" applyFont="1" applyFill="1" applyBorder="1" applyAlignment="1">
      <alignment horizontal="distributed" vertical="distributed" indent="5"/>
    </xf>
    <xf numFmtId="3" fontId="0" fillId="34" borderId="25" xfId="0" applyNumberFormat="1" applyFont="1" applyFill="1" applyBorder="1" applyAlignment="1">
      <alignment horizontal="center" vertical="distributed"/>
    </xf>
    <xf numFmtId="3" fontId="0" fillId="34" borderId="26" xfId="0" applyNumberFormat="1" applyFont="1" applyFill="1" applyBorder="1" applyAlignment="1">
      <alignment horizontal="center" vertical="distributed"/>
    </xf>
    <xf numFmtId="3" fontId="9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="130" zoomScaleNormal="13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103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v>462</v>
      </c>
      <c r="E6" s="7">
        <v>689</v>
      </c>
      <c r="F6" s="7">
        <v>710</v>
      </c>
      <c r="G6" s="7">
        <f aca="true" t="shared" si="0" ref="G6:G13">SUM(E6:F6)</f>
        <v>1399</v>
      </c>
    </row>
    <row r="7" spans="1:7" ht="15" customHeight="1">
      <c r="A7" s="69"/>
      <c r="B7" s="60" t="s">
        <v>9</v>
      </c>
      <c r="C7" s="61"/>
      <c r="D7" s="7">
        <v>138</v>
      </c>
      <c r="E7" s="7">
        <v>187</v>
      </c>
      <c r="F7" s="7">
        <v>189</v>
      </c>
      <c r="G7" s="7">
        <f t="shared" si="0"/>
        <v>376</v>
      </c>
    </row>
    <row r="8" spans="1:7" ht="15" customHeight="1">
      <c r="A8" s="69"/>
      <c r="B8" s="60" t="s">
        <v>10</v>
      </c>
      <c r="C8" s="61"/>
      <c r="D8" s="7">
        <v>88</v>
      </c>
      <c r="E8" s="7">
        <v>114</v>
      </c>
      <c r="F8" s="7">
        <v>117</v>
      </c>
      <c r="G8" s="7">
        <f t="shared" si="0"/>
        <v>231</v>
      </c>
    </row>
    <row r="9" spans="1:7" ht="15" customHeight="1">
      <c r="A9" s="69"/>
      <c r="B9" s="60" t="s">
        <v>11</v>
      </c>
      <c r="C9" s="61"/>
      <c r="D9" s="7">
        <v>319</v>
      </c>
      <c r="E9" s="7">
        <v>417</v>
      </c>
      <c r="F9" s="7">
        <v>469</v>
      </c>
      <c r="G9" s="7">
        <f t="shared" si="0"/>
        <v>886</v>
      </c>
    </row>
    <row r="10" spans="1:7" ht="15" customHeight="1">
      <c r="A10" s="69"/>
      <c r="B10" s="60" t="s">
        <v>12</v>
      </c>
      <c r="C10" s="61"/>
      <c r="D10" s="7">
        <v>80</v>
      </c>
      <c r="E10" s="7">
        <v>101</v>
      </c>
      <c r="F10" s="7">
        <v>103</v>
      </c>
      <c r="G10" s="7">
        <f t="shared" si="0"/>
        <v>204</v>
      </c>
    </row>
    <row r="11" spans="1:7" ht="15" customHeight="1">
      <c r="A11" s="69"/>
      <c r="B11" s="60" t="s">
        <v>13</v>
      </c>
      <c r="C11" s="61"/>
      <c r="D11" s="7">
        <v>82</v>
      </c>
      <c r="E11" s="7">
        <v>112</v>
      </c>
      <c r="F11" s="7">
        <v>97</v>
      </c>
      <c r="G11" s="7">
        <f t="shared" si="0"/>
        <v>209</v>
      </c>
    </row>
    <row r="12" spans="1:7" ht="15" customHeight="1">
      <c r="A12" s="69"/>
      <c r="B12" s="60" t="s">
        <v>14</v>
      </c>
      <c r="C12" s="61"/>
      <c r="D12" s="7">
        <v>81</v>
      </c>
      <c r="E12" s="7">
        <v>122</v>
      </c>
      <c r="F12" s="7">
        <v>127</v>
      </c>
      <c r="G12" s="7">
        <f t="shared" si="0"/>
        <v>249</v>
      </c>
    </row>
    <row r="13" spans="1:7" ht="15" customHeight="1">
      <c r="A13" s="69"/>
      <c r="B13" s="60" t="s">
        <v>15</v>
      </c>
      <c r="C13" s="61"/>
      <c r="D13" s="7">
        <v>325</v>
      </c>
      <c r="E13" s="7">
        <v>462</v>
      </c>
      <c r="F13" s="7">
        <v>466</v>
      </c>
      <c r="G13" s="7">
        <f t="shared" si="0"/>
        <v>928</v>
      </c>
    </row>
    <row r="14" spans="1:7" ht="15" customHeight="1">
      <c r="A14" s="69"/>
      <c r="B14" s="60" t="s">
        <v>16</v>
      </c>
      <c r="C14" s="61"/>
      <c r="D14" s="7">
        <v>167</v>
      </c>
      <c r="E14" s="7">
        <v>284</v>
      </c>
      <c r="F14" s="7">
        <v>240</v>
      </c>
      <c r="G14" s="7">
        <f aca="true" t="shared" si="1" ref="G14:G25">SUM(E14:F14)</f>
        <v>524</v>
      </c>
    </row>
    <row r="15" spans="1:7" ht="15" customHeight="1">
      <c r="A15" s="69"/>
      <c r="B15" s="60" t="s">
        <v>17</v>
      </c>
      <c r="C15" s="61"/>
      <c r="D15" s="7">
        <v>224</v>
      </c>
      <c r="E15" s="7">
        <v>316</v>
      </c>
      <c r="F15" s="7">
        <v>316</v>
      </c>
      <c r="G15" s="7">
        <f t="shared" si="1"/>
        <v>632</v>
      </c>
    </row>
    <row r="16" spans="1:7" ht="15" customHeight="1">
      <c r="A16" s="69"/>
      <c r="B16" s="60" t="s">
        <v>18</v>
      </c>
      <c r="C16" s="61"/>
      <c r="D16" s="7">
        <v>141</v>
      </c>
      <c r="E16" s="7">
        <v>221</v>
      </c>
      <c r="F16" s="7">
        <v>208</v>
      </c>
      <c r="G16" s="7">
        <f t="shared" si="1"/>
        <v>429</v>
      </c>
    </row>
    <row r="17" spans="1:7" ht="15" customHeight="1">
      <c r="A17" s="69"/>
      <c r="B17" s="60" t="s">
        <v>19</v>
      </c>
      <c r="C17" s="61"/>
      <c r="D17" s="7">
        <v>158</v>
      </c>
      <c r="E17" s="7">
        <v>214</v>
      </c>
      <c r="F17" s="7">
        <v>253</v>
      </c>
      <c r="G17" s="7">
        <f t="shared" si="1"/>
        <v>467</v>
      </c>
    </row>
    <row r="18" spans="1:7" ht="15" customHeight="1">
      <c r="A18" s="69"/>
      <c r="B18" s="60" t="s">
        <v>20</v>
      </c>
      <c r="C18" s="61"/>
      <c r="D18" s="7">
        <v>256</v>
      </c>
      <c r="E18" s="7">
        <v>297</v>
      </c>
      <c r="F18" s="7">
        <v>291</v>
      </c>
      <c r="G18" s="7">
        <f t="shared" si="1"/>
        <v>588</v>
      </c>
    </row>
    <row r="19" spans="1:7" ht="15" customHeight="1">
      <c r="A19" s="69"/>
      <c r="B19" s="60" t="s">
        <v>21</v>
      </c>
      <c r="C19" s="61"/>
      <c r="D19" s="7">
        <v>183</v>
      </c>
      <c r="E19" s="7">
        <v>273</v>
      </c>
      <c r="F19" s="7">
        <v>267</v>
      </c>
      <c r="G19" s="7">
        <f t="shared" si="1"/>
        <v>540</v>
      </c>
    </row>
    <row r="20" spans="1:7" ht="15" customHeight="1">
      <c r="A20" s="69"/>
      <c r="B20" s="60" t="s">
        <v>22</v>
      </c>
      <c r="C20" s="61"/>
      <c r="D20" s="7">
        <f>197-D25</f>
        <v>87</v>
      </c>
      <c r="E20" s="7">
        <f>158-E25</f>
        <v>127</v>
      </c>
      <c r="F20" s="7">
        <f>201-F25</f>
        <v>122</v>
      </c>
      <c r="G20" s="7">
        <f t="shared" si="1"/>
        <v>249</v>
      </c>
    </row>
    <row r="21" spans="1:7" ht="15" customHeight="1">
      <c r="A21" s="69"/>
      <c r="B21" s="60" t="s">
        <v>23</v>
      </c>
      <c r="C21" s="61"/>
      <c r="D21" s="7">
        <v>440</v>
      </c>
      <c r="E21" s="7">
        <v>719</v>
      </c>
      <c r="F21" s="7">
        <v>687</v>
      </c>
      <c r="G21" s="7">
        <f t="shared" si="1"/>
        <v>1406</v>
      </c>
    </row>
    <row r="22" spans="1:7" ht="15" customHeight="1">
      <c r="A22" s="69"/>
      <c r="B22" s="60" t="s">
        <v>24</v>
      </c>
      <c r="C22" s="61"/>
      <c r="D22" s="7">
        <v>327</v>
      </c>
      <c r="E22" s="7">
        <v>482</v>
      </c>
      <c r="F22" s="7">
        <v>538</v>
      </c>
      <c r="G22" s="7">
        <f t="shared" si="1"/>
        <v>1020</v>
      </c>
    </row>
    <row r="23" spans="1:7" ht="15" customHeight="1">
      <c r="A23" s="69"/>
      <c r="B23" s="60" t="s">
        <v>25</v>
      </c>
      <c r="C23" s="61"/>
      <c r="D23" s="7">
        <v>382</v>
      </c>
      <c r="E23" s="7">
        <v>579</v>
      </c>
      <c r="F23" s="7">
        <v>508</v>
      </c>
      <c r="G23" s="7">
        <f t="shared" si="1"/>
        <v>1087</v>
      </c>
    </row>
    <row r="24" spans="1:8" ht="15" customHeight="1">
      <c r="A24" s="69"/>
      <c r="B24" s="60" t="s">
        <v>26</v>
      </c>
      <c r="C24" s="61"/>
      <c r="D24" s="7">
        <v>41</v>
      </c>
      <c r="E24" s="7">
        <v>57</v>
      </c>
      <c r="F24" s="7">
        <v>53</v>
      </c>
      <c r="G24" s="7">
        <f t="shared" si="1"/>
        <v>110</v>
      </c>
      <c r="H24" s="2"/>
    </row>
    <row r="25" spans="1:8" ht="15" customHeight="1">
      <c r="A25" s="69"/>
      <c r="B25" s="60" t="s">
        <v>27</v>
      </c>
      <c r="C25" s="61"/>
      <c r="D25" s="8">
        <v>110</v>
      </c>
      <c r="E25" s="8">
        <v>31</v>
      </c>
      <c r="F25" s="8">
        <v>79</v>
      </c>
      <c r="G25" s="8">
        <f t="shared" si="1"/>
        <v>110</v>
      </c>
      <c r="H25" s="2"/>
    </row>
    <row r="26" spans="1:7" ht="15" customHeight="1" thickBot="1">
      <c r="A26" s="69"/>
      <c r="B26" s="70" t="s">
        <v>28</v>
      </c>
      <c r="C26" s="70"/>
      <c r="D26" s="9">
        <f>SUM(D6:D25)</f>
        <v>4091</v>
      </c>
      <c r="E26" s="9">
        <f>SUM(E6:E25)</f>
        <v>5804</v>
      </c>
      <c r="F26" s="9">
        <f>SUM(F6:F25)</f>
        <v>5840</v>
      </c>
      <c r="G26" s="9">
        <f>SUM(G6:G25)</f>
        <v>11644</v>
      </c>
    </row>
    <row r="27" spans="1:7" ht="15" customHeight="1" thickTop="1">
      <c r="A27" s="71" t="s">
        <v>29</v>
      </c>
      <c r="B27" s="73" t="s">
        <v>30</v>
      </c>
      <c r="C27" s="74"/>
      <c r="D27" s="10">
        <v>259</v>
      </c>
      <c r="E27" s="10">
        <v>410</v>
      </c>
      <c r="F27" s="10">
        <v>369</v>
      </c>
      <c r="G27" s="10">
        <f>SUM(E27:F27)</f>
        <v>779</v>
      </c>
    </row>
    <row r="28" spans="1:7" ht="15" customHeight="1">
      <c r="A28" s="69"/>
      <c r="B28" s="60" t="s">
        <v>31</v>
      </c>
      <c r="C28" s="61"/>
      <c r="D28" s="7">
        <v>107</v>
      </c>
      <c r="E28" s="7">
        <v>150</v>
      </c>
      <c r="F28" s="7">
        <v>128</v>
      </c>
      <c r="G28" s="7">
        <f>SUM(E28:F28)</f>
        <v>278</v>
      </c>
    </row>
    <row r="29" spans="1:7" ht="15" customHeight="1">
      <c r="A29" s="69"/>
      <c r="B29" s="60" t="s">
        <v>32</v>
      </c>
      <c r="C29" s="61"/>
      <c r="D29" s="7">
        <v>60</v>
      </c>
      <c r="E29" s="7">
        <v>94</v>
      </c>
      <c r="F29" s="7">
        <v>87</v>
      </c>
      <c r="G29" s="7">
        <f aca="true" t="shared" si="2" ref="G29:G43">SUM(E29:F29)</f>
        <v>181</v>
      </c>
    </row>
    <row r="30" spans="1:7" ht="15" customHeight="1">
      <c r="A30" s="69"/>
      <c r="B30" s="60" t="s">
        <v>33</v>
      </c>
      <c r="C30" s="61"/>
      <c r="D30" s="7">
        <v>220</v>
      </c>
      <c r="E30" s="7">
        <v>333</v>
      </c>
      <c r="F30" s="7">
        <v>279</v>
      </c>
      <c r="G30" s="7">
        <f t="shared" si="2"/>
        <v>612</v>
      </c>
    </row>
    <row r="31" spans="1:7" ht="15" customHeight="1">
      <c r="A31" s="69"/>
      <c r="B31" s="60" t="s">
        <v>34</v>
      </c>
      <c r="C31" s="61"/>
      <c r="D31" s="7">
        <v>54</v>
      </c>
      <c r="E31" s="7">
        <v>66</v>
      </c>
      <c r="F31" s="7">
        <v>61</v>
      </c>
      <c r="G31" s="7">
        <f t="shared" si="2"/>
        <v>127</v>
      </c>
    </row>
    <row r="32" spans="1:7" ht="15" customHeight="1">
      <c r="A32" s="69"/>
      <c r="B32" s="60" t="s">
        <v>35</v>
      </c>
      <c r="C32" s="61"/>
      <c r="D32" s="7">
        <v>133</v>
      </c>
      <c r="E32" s="7">
        <v>187</v>
      </c>
      <c r="F32" s="7">
        <v>183</v>
      </c>
      <c r="G32" s="7">
        <f t="shared" si="2"/>
        <v>370</v>
      </c>
    </row>
    <row r="33" spans="1:7" ht="15" customHeight="1">
      <c r="A33" s="69"/>
      <c r="B33" s="60" t="s">
        <v>36</v>
      </c>
      <c r="C33" s="61"/>
      <c r="D33" s="7">
        <v>210</v>
      </c>
      <c r="E33" s="7">
        <v>299</v>
      </c>
      <c r="F33" s="7">
        <v>292</v>
      </c>
      <c r="G33" s="7">
        <f t="shared" si="2"/>
        <v>591</v>
      </c>
    </row>
    <row r="34" spans="1:7" ht="15" customHeight="1">
      <c r="A34" s="69"/>
      <c r="B34" s="60" t="s">
        <v>37</v>
      </c>
      <c r="C34" s="61"/>
      <c r="D34" s="7">
        <v>250</v>
      </c>
      <c r="E34" s="7">
        <v>362</v>
      </c>
      <c r="F34" s="7">
        <v>347</v>
      </c>
      <c r="G34" s="7">
        <f t="shared" si="2"/>
        <v>709</v>
      </c>
    </row>
    <row r="35" spans="1:7" ht="15" customHeight="1">
      <c r="A35" s="69"/>
      <c r="B35" s="60" t="s">
        <v>38</v>
      </c>
      <c r="C35" s="61"/>
      <c r="D35" s="7">
        <v>176</v>
      </c>
      <c r="E35" s="7">
        <v>242</v>
      </c>
      <c r="F35" s="7">
        <v>250</v>
      </c>
      <c r="G35" s="7">
        <f t="shared" si="2"/>
        <v>492</v>
      </c>
    </row>
    <row r="36" spans="1:7" ht="15" customHeight="1">
      <c r="A36" s="69"/>
      <c r="B36" s="60" t="s">
        <v>39</v>
      </c>
      <c r="C36" s="61"/>
      <c r="D36" s="7">
        <v>153</v>
      </c>
      <c r="E36" s="7">
        <v>253</v>
      </c>
      <c r="F36" s="7">
        <v>240</v>
      </c>
      <c r="G36" s="7">
        <f t="shared" si="2"/>
        <v>493</v>
      </c>
    </row>
    <row r="37" spans="1:7" ht="15" customHeight="1">
      <c r="A37" s="69"/>
      <c r="B37" s="60" t="s">
        <v>40</v>
      </c>
      <c r="C37" s="61"/>
      <c r="D37" s="7">
        <v>148</v>
      </c>
      <c r="E37" s="7">
        <v>138</v>
      </c>
      <c r="F37" s="7">
        <v>129</v>
      </c>
      <c r="G37" s="7">
        <f t="shared" si="2"/>
        <v>267</v>
      </c>
    </row>
    <row r="38" spans="1:7" ht="15" customHeight="1">
      <c r="A38" s="69"/>
      <c r="B38" s="60" t="s">
        <v>41</v>
      </c>
      <c r="C38" s="61"/>
      <c r="D38" s="7">
        <v>33</v>
      </c>
      <c r="E38" s="7">
        <v>36</v>
      </c>
      <c r="F38" s="7">
        <v>12</v>
      </c>
      <c r="G38" s="7">
        <f t="shared" si="2"/>
        <v>48</v>
      </c>
    </row>
    <row r="39" spans="1:7" ht="15" customHeight="1">
      <c r="A39" s="69"/>
      <c r="B39" s="60" t="s">
        <v>42</v>
      </c>
      <c r="C39" s="61"/>
      <c r="D39" s="7">
        <v>32</v>
      </c>
      <c r="E39" s="7">
        <v>30</v>
      </c>
      <c r="F39" s="7">
        <v>2</v>
      </c>
      <c r="G39" s="7">
        <f t="shared" si="2"/>
        <v>32</v>
      </c>
    </row>
    <row r="40" spans="1:7" ht="15" customHeight="1">
      <c r="A40" s="69"/>
      <c r="B40" s="60" t="s">
        <v>43</v>
      </c>
      <c r="C40" s="61"/>
      <c r="D40" s="7">
        <v>0</v>
      </c>
      <c r="E40" s="7">
        <v>0</v>
      </c>
      <c r="F40" s="7">
        <v>0</v>
      </c>
      <c r="G40" s="7">
        <f t="shared" si="2"/>
        <v>0</v>
      </c>
    </row>
    <row r="41" spans="1:7" ht="15" customHeight="1">
      <c r="A41" s="69"/>
      <c r="B41" s="60" t="s">
        <v>44</v>
      </c>
      <c r="C41" s="61"/>
      <c r="D41" s="7">
        <v>67</v>
      </c>
      <c r="E41" s="7">
        <v>17</v>
      </c>
      <c r="F41" s="7">
        <v>50</v>
      </c>
      <c r="G41" s="7">
        <f t="shared" si="2"/>
        <v>67</v>
      </c>
    </row>
    <row r="42" spans="1:7" ht="15" customHeight="1">
      <c r="A42" s="69"/>
      <c r="B42" s="60" t="s">
        <v>45</v>
      </c>
      <c r="C42" s="61"/>
      <c r="D42" s="7">
        <v>55</v>
      </c>
      <c r="E42" s="7">
        <v>98</v>
      </c>
      <c r="F42" s="7">
        <v>102</v>
      </c>
      <c r="G42" s="7">
        <f t="shared" si="2"/>
        <v>200</v>
      </c>
    </row>
    <row r="43" spans="1:7" ht="15" customHeight="1">
      <c r="A43" s="69"/>
      <c r="B43" s="60" t="s">
        <v>46</v>
      </c>
      <c r="C43" s="61"/>
      <c r="D43" s="7">
        <v>46</v>
      </c>
      <c r="E43" s="7">
        <v>63</v>
      </c>
      <c r="F43" s="7">
        <v>63</v>
      </c>
      <c r="G43" s="7">
        <f t="shared" si="2"/>
        <v>126</v>
      </c>
    </row>
    <row r="44" spans="1:7" ht="15" customHeight="1" thickBot="1">
      <c r="A44" s="72"/>
      <c r="B44" s="75" t="s">
        <v>47</v>
      </c>
      <c r="C44" s="75"/>
      <c r="D44" s="11">
        <f>SUM(D27:D43)</f>
        <v>2003</v>
      </c>
      <c r="E44" s="11">
        <f>SUM(E27:E43)</f>
        <v>2778</v>
      </c>
      <c r="F44" s="11">
        <f>SUM(F27:F43)</f>
        <v>2594</v>
      </c>
      <c r="G44" s="11">
        <f>SUM(G27:G43)</f>
        <v>5372</v>
      </c>
    </row>
    <row r="45" spans="1:7" ht="15" customHeight="1" thickTop="1">
      <c r="A45" s="71" t="s">
        <v>48</v>
      </c>
      <c r="B45" s="76" t="s">
        <v>49</v>
      </c>
      <c r="C45" s="76"/>
      <c r="D45" s="10">
        <v>1033</v>
      </c>
      <c r="E45" s="10">
        <v>1546</v>
      </c>
      <c r="F45" s="10">
        <v>1511</v>
      </c>
      <c r="G45" s="10">
        <f>SUM(E45:F45)</f>
        <v>3057</v>
      </c>
    </row>
    <row r="46" spans="1:7" ht="15" customHeight="1">
      <c r="A46" s="69"/>
      <c r="B46" s="77" t="s">
        <v>50</v>
      </c>
      <c r="C46" s="77"/>
      <c r="D46" s="7">
        <f>184-D62</f>
        <v>114</v>
      </c>
      <c r="E46" s="7">
        <f>164-E62</f>
        <v>149</v>
      </c>
      <c r="F46" s="7">
        <f>197-F62</f>
        <v>142</v>
      </c>
      <c r="G46" s="7">
        <f>SUM(E46:F46)</f>
        <v>291</v>
      </c>
    </row>
    <row r="47" spans="1:7" ht="15" customHeight="1">
      <c r="A47" s="69"/>
      <c r="B47" s="77" t="s">
        <v>51</v>
      </c>
      <c r="C47" s="77"/>
      <c r="D47" s="7">
        <v>333</v>
      </c>
      <c r="E47" s="7">
        <v>463</v>
      </c>
      <c r="F47" s="7">
        <v>443</v>
      </c>
      <c r="G47" s="7">
        <f aca="true" t="shared" si="3" ref="G47:G61">SUM(E47:F47)</f>
        <v>906</v>
      </c>
    </row>
    <row r="48" spans="1:7" ht="15" customHeight="1">
      <c r="A48" s="69"/>
      <c r="B48" s="77" t="s">
        <v>52</v>
      </c>
      <c r="C48" s="77"/>
      <c r="D48" s="7">
        <v>163</v>
      </c>
      <c r="E48" s="7">
        <v>248</v>
      </c>
      <c r="F48" s="7">
        <v>239</v>
      </c>
      <c r="G48" s="7">
        <f t="shared" si="3"/>
        <v>487</v>
      </c>
    </row>
    <row r="49" spans="1:7" ht="15" customHeight="1">
      <c r="A49" s="69"/>
      <c r="B49" s="77" t="s">
        <v>53</v>
      </c>
      <c r="C49" s="77"/>
      <c r="D49" s="7">
        <v>218</v>
      </c>
      <c r="E49" s="7">
        <v>318</v>
      </c>
      <c r="F49" s="7">
        <v>313</v>
      </c>
      <c r="G49" s="7">
        <f t="shared" si="3"/>
        <v>631</v>
      </c>
    </row>
    <row r="50" spans="1:7" ht="15" customHeight="1">
      <c r="A50" s="69"/>
      <c r="B50" s="77" t="s">
        <v>54</v>
      </c>
      <c r="C50" s="77"/>
      <c r="D50" s="7">
        <v>301</v>
      </c>
      <c r="E50" s="7">
        <v>445</v>
      </c>
      <c r="F50" s="7">
        <v>422</v>
      </c>
      <c r="G50" s="7">
        <f t="shared" si="3"/>
        <v>867</v>
      </c>
    </row>
    <row r="51" spans="1:7" ht="15" customHeight="1">
      <c r="A51" s="69"/>
      <c r="B51" s="77" t="s">
        <v>55</v>
      </c>
      <c r="C51" s="77"/>
      <c r="D51" s="7">
        <v>92</v>
      </c>
      <c r="E51" s="7">
        <v>132</v>
      </c>
      <c r="F51" s="7">
        <v>125</v>
      </c>
      <c r="G51" s="7">
        <f t="shared" si="3"/>
        <v>257</v>
      </c>
    </row>
    <row r="52" spans="1:7" ht="15" customHeight="1">
      <c r="A52" s="69"/>
      <c r="B52" s="77" t="s">
        <v>56</v>
      </c>
      <c r="C52" s="77"/>
      <c r="D52" s="7">
        <v>130</v>
      </c>
      <c r="E52" s="7">
        <v>172</v>
      </c>
      <c r="F52" s="7">
        <v>183</v>
      </c>
      <c r="G52" s="7">
        <f t="shared" si="3"/>
        <v>355</v>
      </c>
    </row>
    <row r="53" spans="1:7" ht="15" customHeight="1">
      <c r="A53" s="69"/>
      <c r="B53" s="77" t="s">
        <v>57</v>
      </c>
      <c r="C53" s="77"/>
      <c r="D53" s="7">
        <v>66</v>
      </c>
      <c r="E53" s="7">
        <v>94</v>
      </c>
      <c r="F53" s="7">
        <v>85</v>
      </c>
      <c r="G53" s="7">
        <f t="shared" si="3"/>
        <v>179</v>
      </c>
    </row>
    <row r="54" spans="1:7" ht="15" customHeight="1">
      <c r="A54" s="69"/>
      <c r="B54" s="77" t="s">
        <v>58</v>
      </c>
      <c r="C54" s="77"/>
      <c r="D54" s="7">
        <v>143</v>
      </c>
      <c r="E54" s="7">
        <v>206</v>
      </c>
      <c r="F54" s="7">
        <v>202</v>
      </c>
      <c r="G54" s="7">
        <f t="shared" si="3"/>
        <v>408</v>
      </c>
    </row>
    <row r="55" spans="1:7" ht="15" customHeight="1">
      <c r="A55" s="69"/>
      <c r="B55" s="77" t="s">
        <v>59</v>
      </c>
      <c r="C55" s="77"/>
      <c r="D55" s="7">
        <v>189</v>
      </c>
      <c r="E55" s="7">
        <v>263</v>
      </c>
      <c r="F55" s="7">
        <v>254</v>
      </c>
      <c r="G55" s="7">
        <f t="shared" si="3"/>
        <v>517</v>
      </c>
    </row>
    <row r="56" spans="1:7" ht="15" customHeight="1">
      <c r="A56" s="69"/>
      <c r="B56" s="77" t="s">
        <v>60</v>
      </c>
      <c r="C56" s="77"/>
      <c r="D56" s="7">
        <v>502</v>
      </c>
      <c r="E56" s="7">
        <v>676</v>
      </c>
      <c r="F56" s="7">
        <v>674</v>
      </c>
      <c r="G56" s="7">
        <f t="shared" si="3"/>
        <v>1350</v>
      </c>
    </row>
    <row r="57" spans="1:7" ht="15" customHeight="1">
      <c r="A57" s="69"/>
      <c r="B57" s="77" t="s">
        <v>61</v>
      </c>
      <c r="C57" s="77"/>
      <c r="D57" s="7">
        <v>304</v>
      </c>
      <c r="E57" s="7">
        <v>400</v>
      </c>
      <c r="F57" s="7">
        <v>380</v>
      </c>
      <c r="G57" s="7">
        <f t="shared" si="3"/>
        <v>780</v>
      </c>
    </row>
    <row r="58" spans="1:7" ht="15" customHeight="1">
      <c r="A58" s="69"/>
      <c r="B58" s="77" t="s">
        <v>62</v>
      </c>
      <c r="C58" s="77"/>
      <c r="D58" s="7">
        <v>165</v>
      </c>
      <c r="E58" s="7">
        <v>253</v>
      </c>
      <c r="F58" s="7">
        <v>285</v>
      </c>
      <c r="G58" s="7">
        <f t="shared" si="3"/>
        <v>538</v>
      </c>
    </row>
    <row r="59" spans="1:7" ht="15" customHeight="1">
      <c r="A59" s="69"/>
      <c r="B59" s="77" t="s">
        <v>63</v>
      </c>
      <c r="C59" s="77"/>
      <c r="D59" s="7">
        <v>97</v>
      </c>
      <c r="E59" s="7">
        <v>168</v>
      </c>
      <c r="F59" s="7">
        <v>166</v>
      </c>
      <c r="G59" s="7">
        <f t="shared" si="3"/>
        <v>334</v>
      </c>
    </row>
    <row r="60" spans="1:7" ht="15" customHeight="1">
      <c r="A60" s="69"/>
      <c r="B60" s="77" t="s">
        <v>64</v>
      </c>
      <c r="C60" s="77"/>
      <c r="D60" s="7">
        <v>54</v>
      </c>
      <c r="E60" s="7">
        <v>104</v>
      </c>
      <c r="F60" s="7">
        <v>100</v>
      </c>
      <c r="G60" s="7">
        <f t="shared" si="3"/>
        <v>204</v>
      </c>
    </row>
    <row r="61" spans="1:7" ht="15" customHeight="1">
      <c r="A61" s="69"/>
      <c r="B61" s="77" t="s">
        <v>65</v>
      </c>
      <c r="C61" s="77"/>
      <c r="D61" s="7">
        <v>81</v>
      </c>
      <c r="E61" s="7">
        <v>77</v>
      </c>
      <c r="F61" s="7">
        <v>4</v>
      </c>
      <c r="G61" s="7">
        <f t="shared" si="3"/>
        <v>81</v>
      </c>
    </row>
    <row r="62" spans="1:7" ht="15" customHeight="1">
      <c r="A62" s="69"/>
      <c r="B62" s="77" t="s">
        <v>66</v>
      </c>
      <c r="C62" s="77"/>
      <c r="D62" s="7">
        <v>70</v>
      </c>
      <c r="E62" s="7">
        <v>15</v>
      </c>
      <c r="F62" s="7">
        <v>55</v>
      </c>
      <c r="G62" s="7">
        <f>SUM(E62:F62)</f>
        <v>70</v>
      </c>
    </row>
    <row r="63" spans="1:7" ht="15" customHeight="1" thickBot="1">
      <c r="A63" s="72"/>
      <c r="B63" s="75" t="s">
        <v>67</v>
      </c>
      <c r="C63" s="75"/>
      <c r="D63" s="11">
        <f>SUM(D45:D62)</f>
        <v>4055</v>
      </c>
      <c r="E63" s="11">
        <f>SUM(E45:E62)</f>
        <v>5729</v>
      </c>
      <c r="F63" s="11">
        <f>SUM(F45:F62)</f>
        <v>5583</v>
      </c>
      <c r="G63" s="11">
        <f>SUM(G45:G62)</f>
        <v>11312</v>
      </c>
    </row>
    <row r="64" spans="1:7" ht="15" customHeight="1" thickTop="1">
      <c r="A64" s="71" t="s">
        <v>68</v>
      </c>
      <c r="B64" s="73" t="s">
        <v>69</v>
      </c>
      <c r="C64" s="74"/>
      <c r="D64" s="10">
        <v>60</v>
      </c>
      <c r="E64" s="10">
        <v>79</v>
      </c>
      <c r="F64" s="10">
        <v>77</v>
      </c>
      <c r="G64" s="10">
        <f>SUM(E64:F64)</f>
        <v>156</v>
      </c>
    </row>
    <row r="65" spans="1:7" ht="15" customHeight="1">
      <c r="A65" s="69"/>
      <c r="B65" s="60" t="s">
        <v>70</v>
      </c>
      <c r="C65" s="61"/>
      <c r="D65" s="7">
        <v>109</v>
      </c>
      <c r="E65" s="7">
        <v>164</v>
      </c>
      <c r="F65" s="7">
        <v>154</v>
      </c>
      <c r="G65" s="7">
        <f>SUM(E65:F65)</f>
        <v>318</v>
      </c>
    </row>
    <row r="66" spans="1:7" ht="15" customHeight="1">
      <c r="A66" s="69"/>
      <c r="B66" s="60" t="s">
        <v>71</v>
      </c>
      <c r="C66" s="61"/>
      <c r="D66" s="7">
        <v>110</v>
      </c>
      <c r="E66" s="7">
        <v>173</v>
      </c>
      <c r="F66" s="7">
        <v>176</v>
      </c>
      <c r="G66" s="7">
        <f aca="true" t="shared" si="4" ref="G66:G90">SUM(E66:F66)</f>
        <v>349</v>
      </c>
    </row>
    <row r="67" spans="1:7" ht="15" customHeight="1">
      <c r="A67" s="69"/>
      <c r="B67" s="60" t="s">
        <v>72</v>
      </c>
      <c r="C67" s="61"/>
      <c r="D67" s="7">
        <v>191</v>
      </c>
      <c r="E67" s="7">
        <v>299</v>
      </c>
      <c r="F67" s="7">
        <v>271</v>
      </c>
      <c r="G67" s="7">
        <f t="shared" si="4"/>
        <v>570</v>
      </c>
    </row>
    <row r="68" spans="1:7" ht="15" customHeight="1">
      <c r="A68" s="69"/>
      <c r="B68" s="60" t="s">
        <v>73</v>
      </c>
      <c r="C68" s="61"/>
      <c r="D68" s="7">
        <v>156</v>
      </c>
      <c r="E68" s="7">
        <v>244</v>
      </c>
      <c r="F68" s="7">
        <v>225</v>
      </c>
      <c r="G68" s="7">
        <f t="shared" si="4"/>
        <v>469</v>
      </c>
    </row>
    <row r="69" spans="1:7" ht="15" customHeight="1">
      <c r="A69" s="69"/>
      <c r="B69" s="60" t="s">
        <v>74</v>
      </c>
      <c r="C69" s="61"/>
      <c r="D69" s="7">
        <v>118</v>
      </c>
      <c r="E69" s="7">
        <v>142</v>
      </c>
      <c r="F69" s="7">
        <v>133</v>
      </c>
      <c r="G69" s="7">
        <f t="shared" si="4"/>
        <v>275</v>
      </c>
    </row>
    <row r="70" spans="1:7" ht="15" customHeight="1">
      <c r="A70" s="69"/>
      <c r="B70" s="60" t="s">
        <v>75</v>
      </c>
      <c r="C70" s="61"/>
      <c r="D70" s="7">
        <v>156</v>
      </c>
      <c r="E70" s="7">
        <v>251</v>
      </c>
      <c r="F70" s="7">
        <v>220</v>
      </c>
      <c r="G70" s="7">
        <f t="shared" si="4"/>
        <v>471</v>
      </c>
    </row>
    <row r="71" spans="1:7" ht="15" customHeight="1">
      <c r="A71" s="69"/>
      <c r="B71" s="60" t="s">
        <v>76</v>
      </c>
      <c r="C71" s="61"/>
      <c r="D71" s="7">
        <v>171</v>
      </c>
      <c r="E71" s="7">
        <v>277</v>
      </c>
      <c r="F71" s="7">
        <v>291</v>
      </c>
      <c r="G71" s="7">
        <f t="shared" si="4"/>
        <v>568</v>
      </c>
    </row>
    <row r="72" spans="1:7" ht="15" customHeight="1">
      <c r="A72" s="69"/>
      <c r="B72" s="60" t="s">
        <v>77</v>
      </c>
      <c r="C72" s="61"/>
      <c r="D72" s="7">
        <v>212</v>
      </c>
      <c r="E72" s="7">
        <v>354</v>
      </c>
      <c r="F72" s="7">
        <v>325</v>
      </c>
      <c r="G72" s="7">
        <f t="shared" si="4"/>
        <v>679</v>
      </c>
    </row>
    <row r="73" spans="1:7" ht="15" customHeight="1">
      <c r="A73" s="69"/>
      <c r="B73" s="60" t="s">
        <v>78</v>
      </c>
      <c r="C73" s="61"/>
      <c r="D73" s="7">
        <v>164</v>
      </c>
      <c r="E73" s="7">
        <v>260</v>
      </c>
      <c r="F73" s="7">
        <v>272</v>
      </c>
      <c r="G73" s="7">
        <f t="shared" si="4"/>
        <v>532</v>
      </c>
    </row>
    <row r="74" spans="1:7" ht="15" customHeight="1">
      <c r="A74" s="69"/>
      <c r="B74" s="60" t="s">
        <v>79</v>
      </c>
      <c r="C74" s="61"/>
      <c r="D74" s="7">
        <v>94</v>
      </c>
      <c r="E74" s="7">
        <v>155</v>
      </c>
      <c r="F74" s="7">
        <v>143</v>
      </c>
      <c r="G74" s="7">
        <f t="shared" si="4"/>
        <v>298</v>
      </c>
    </row>
    <row r="75" spans="1:7" ht="15" customHeight="1">
      <c r="A75" s="69"/>
      <c r="B75" s="60" t="s">
        <v>80</v>
      </c>
      <c r="C75" s="61"/>
      <c r="D75" s="7">
        <v>58</v>
      </c>
      <c r="E75" s="7">
        <v>99</v>
      </c>
      <c r="F75" s="7">
        <v>85</v>
      </c>
      <c r="G75" s="7">
        <f t="shared" si="4"/>
        <v>184</v>
      </c>
    </row>
    <row r="76" spans="1:7" ht="15" customHeight="1">
      <c r="A76" s="69"/>
      <c r="B76" s="60" t="s">
        <v>81</v>
      </c>
      <c r="C76" s="61"/>
      <c r="D76" s="7">
        <v>127</v>
      </c>
      <c r="E76" s="7">
        <v>193</v>
      </c>
      <c r="F76" s="7">
        <v>183</v>
      </c>
      <c r="G76" s="7">
        <f t="shared" si="4"/>
        <v>376</v>
      </c>
    </row>
    <row r="77" spans="1:7" ht="15" customHeight="1">
      <c r="A77" s="69"/>
      <c r="B77" s="60" t="s">
        <v>82</v>
      </c>
      <c r="C77" s="61"/>
      <c r="D77" s="7">
        <v>283</v>
      </c>
      <c r="E77" s="7">
        <v>429</v>
      </c>
      <c r="F77" s="7">
        <v>451</v>
      </c>
      <c r="G77" s="7">
        <f t="shared" si="4"/>
        <v>880</v>
      </c>
    </row>
    <row r="78" spans="1:7" ht="15" customHeight="1">
      <c r="A78" s="69"/>
      <c r="B78" s="60" t="s">
        <v>83</v>
      </c>
      <c r="C78" s="61"/>
      <c r="D78" s="7">
        <v>680</v>
      </c>
      <c r="E78" s="7">
        <v>985</v>
      </c>
      <c r="F78" s="7">
        <v>1010</v>
      </c>
      <c r="G78" s="7">
        <f t="shared" si="4"/>
        <v>1995</v>
      </c>
    </row>
    <row r="79" spans="1:7" ht="15" customHeight="1">
      <c r="A79" s="69"/>
      <c r="B79" s="60" t="s">
        <v>84</v>
      </c>
      <c r="C79" s="61"/>
      <c r="D79" s="7">
        <v>215</v>
      </c>
      <c r="E79" s="7">
        <v>349</v>
      </c>
      <c r="F79" s="7">
        <v>328</v>
      </c>
      <c r="G79" s="7">
        <f t="shared" si="4"/>
        <v>677</v>
      </c>
    </row>
    <row r="80" spans="1:7" ht="15" customHeight="1">
      <c r="A80" s="69"/>
      <c r="B80" s="60" t="s">
        <v>85</v>
      </c>
      <c r="C80" s="61"/>
      <c r="D80" s="7">
        <v>143</v>
      </c>
      <c r="E80" s="7">
        <v>212</v>
      </c>
      <c r="F80" s="7">
        <v>204</v>
      </c>
      <c r="G80" s="7">
        <f t="shared" si="4"/>
        <v>416</v>
      </c>
    </row>
    <row r="81" spans="1:7" ht="15" customHeight="1">
      <c r="A81" s="69"/>
      <c r="B81" s="60" t="s">
        <v>86</v>
      </c>
      <c r="C81" s="61"/>
      <c r="D81" s="7">
        <v>265</v>
      </c>
      <c r="E81" s="7">
        <v>425</v>
      </c>
      <c r="F81" s="7">
        <v>400</v>
      </c>
      <c r="G81" s="7">
        <f t="shared" si="4"/>
        <v>825</v>
      </c>
    </row>
    <row r="82" spans="1:7" ht="15" customHeight="1">
      <c r="A82" s="69"/>
      <c r="B82" s="60" t="s">
        <v>87</v>
      </c>
      <c r="C82" s="61"/>
      <c r="D82" s="7">
        <v>108</v>
      </c>
      <c r="E82" s="7">
        <v>176</v>
      </c>
      <c r="F82" s="7">
        <v>164</v>
      </c>
      <c r="G82" s="7">
        <f t="shared" si="4"/>
        <v>340</v>
      </c>
    </row>
    <row r="83" spans="1:7" ht="15" customHeight="1">
      <c r="A83" s="69"/>
      <c r="B83" s="60" t="s">
        <v>88</v>
      </c>
      <c r="C83" s="61"/>
      <c r="D83" s="7">
        <v>82</v>
      </c>
      <c r="E83" s="7">
        <v>122</v>
      </c>
      <c r="F83" s="7">
        <v>128</v>
      </c>
      <c r="G83" s="7">
        <f t="shared" si="4"/>
        <v>250</v>
      </c>
    </row>
    <row r="84" spans="1:7" ht="15" customHeight="1">
      <c r="A84" s="69"/>
      <c r="B84" s="60" t="s">
        <v>89</v>
      </c>
      <c r="C84" s="61"/>
      <c r="D84" s="7">
        <v>122</v>
      </c>
      <c r="E84" s="7">
        <v>203</v>
      </c>
      <c r="F84" s="7">
        <v>216</v>
      </c>
      <c r="G84" s="7">
        <f t="shared" si="4"/>
        <v>419</v>
      </c>
    </row>
    <row r="85" spans="1:7" ht="15" customHeight="1">
      <c r="A85" s="69"/>
      <c r="B85" s="60" t="s">
        <v>90</v>
      </c>
      <c r="C85" s="61"/>
      <c r="D85" s="7">
        <v>73</v>
      </c>
      <c r="E85" s="7">
        <v>118</v>
      </c>
      <c r="F85" s="7">
        <v>135</v>
      </c>
      <c r="G85" s="7">
        <f t="shared" si="4"/>
        <v>253</v>
      </c>
    </row>
    <row r="86" spans="1:7" ht="15" customHeight="1">
      <c r="A86" s="69"/>
      <c r="B86" s="60" t="s">
        <v>91</v>
      </c>
      <c r="C86" s="61"/>
      <c r="D86" s="7">
        <v>158</v>
      </c>
      <c r="E86" s="7">
        <v>292</v>
      </c>
      <c r="F86" s="7">
        <v>300</v>
      </c>
      <c r="G86" s="7">
        <f t="shared" si="4"/>
        <v>592</v>
      </c>
    </row>
    <row r="87" spans="1:7" ht="15" customHeight="1">
      <c r="A87" s="69"/>
      <c r="B87" s="60" t="s">
        <v>92</v>
      </c>
      <c r="C87" s="61"/>
      <c r="D87" s="7">
        <v>106</v>
      </c>
      <c r="E87" s="7">
        <v>198</v>
      </c>
      <c r="F87" s="7">
        <v>193</v>
      </c>
      <c r="G87" s="7">
        <f t="shared" si="4"/>
        <v>391</v>
      </c>
    </row>
    <row r="88" spans="1:7" ht="15" customHeight="1">
      <c r="A88" s="69"/>
      <c r="B88" s="60" t="s">
        <v>93</v>
      </c>
      <c r="C88" s="61"/>
      <c r="D88" s="7">
        <v>61</v>
      </c>
      <c r="E88" s="7">
        <v>29</v>
      </c>
      <c r="F88" s="7">
        <v>32</v>
      </c>
      <c r="G88" s="7">
        <f t="shared" si="4"/>
        <v>61</v>
      </c>
    </row>
    <row r="89" spans="1:7" ht="15" customHeight="1">
      <c r="A89" s="69"/>
      <c r="B89" s="60" t="s">
        <v>94</v>
      </c>
      <c r="C89" s="61"/>
      <c r="D89" s="7">
        <v>103</v>
      </c>
      <c r="E89" s="7">
        <v>36</v>
      </c>
      <c r="F89" s="7">
        <v>67</v>
      </c>
      <c r="G89" s="7">
        <f t="shared" si="4"/>
        <v>103</v>
      </c>
    </row>
    <row r="90" spans="1:7" ht="15" customHeight="1">
      <c r="A90" s="69"/>
      <c r="B90" s="60" t="s">
        <v>95</v>
      </c>
      <c r="C90" s="61"/>
      <c r="D90" s="7">
        <v>53</v>
      </c>
      <c r="E90" s="7">
        <v>32</v>
      </c>
      <c r="F90" s="7">
        <v>21</v>
      </c>
      <c r="G90" s="7">
        <f t="shared" si="4"/>
        <v>53</v>
      </c>
    </row>
    <row r="91" spans="1:7" ht="15" customHeight="1" thickBot="1">
      <c r="A91" s="72"/>
      <c r="B91" s="75" t="s">
        <v>96</v>
      </c>
      <c r="C91" s="75"/>
      <c r="D91" s="11">
        <f>SUM(D64:D90)</f>
        <v>4178</v>
      </c>
      <c r="E91" s="11">
        <f>SUM(E64:E90)</f>
        <v>6296</v>
      </c>
      <c r="F91" s="11">
        <f>SUM(F64:F90)</f>
        <v>6204</v>
      </c>
      <c r="G91" s="11">
        <f>SUM(G64:G90)</f>
        <v>12500</v>
      </c>
    </row>
    <row r="92" spans="1:7" ht="15" customHeight="1" thickBot="1" thickTop="1">
      <c r="A92" s="12"/>
      <c r="B92" s="82" t="s">
        <v>97</v>
      </c>
      <c r="C92" s="83"/>
      <c r="D92" s="13">
        <f>SUM(D6:D25,D27:D43,D45:D62,D64:D90)</f>
        <v>14327</v>
      </c>
      <c r="E92" s="13">
        <f>SUM(E6:E25,E27:E43,E45:E62,E64:E90)</f>
        <v>20607</v>
      </c>
      <c r="F92" s="13">
        <f>SUM(F6:F25,F27:F43,F45:F62,F64:F90)</f>
        <v>20221</v>
      </c>
      <c r="G92" s="13">
        <f>SUM(G6:G25,G27:G43,G45:G62,G64:G90)</f>
        <v>40828</v>
      </c>
    </row>
    <row r="93" spans="4:7" ht="15" customHeight="1" thickTop="1">
      <c r="D93" s="2"/>
      <c r="E93" s="2"/>
      <c r="F93" s="2"/>
      <c r="G93" s="2"/>
    </row>
    <row r="94" spans="4:7" ht="15" customHeight="1">
      <c r="D94" s="2"/>
      <c r="E94" s="2"/>
      <c r="F94" s="2"/>
      <c r="G94" s="2"/>
    </row>
    <row r="95" ht="15" customHeight="1"/>
    <row r="96" spans="2:7" ht="15" customHeight="1">
      <c r="B96" s="84" t="s">
        <v>98</v>
      </c>
      <c r="C96" s="84"/>
      <c r="D96" s="84"/>
      <c r="E96" s="84"/>
      <c r="F96" s="84"/>
      <c r="G96" s="84"/>
    </row>
    <row r="97" spans="2:7" ht="15" customHeight="1">
      <c r="B97" s="85"/>
      <c r="C97" s="85"/>
      <c r="D97" s="85"/>
      <c r="E97" s="85"/>
      <c r="F97" s="85"/>
      <c r="G97" s="85"/>
    </row>
    <row r="98" spans="1:7" ht="15" customHeight="1">
      <c r="A98" s="14"/>
      <c r="B98" s="86" t="s">
        <v>99</v>
      </c>
      <c r="C98" s="87"/>
      <c r="D98" s="88"/>
      <c r="E98" s="15" t="s">
        <v>4</v>
      </c>
      <c r="F98" s="15" t="s">
        <v>5</v>
      </c>
      <c r="G98" s="15" t="s">
        <v>6</v>
      </c>
    </row>
    <row r="99" spans="1:7" ht="15" customHeight="1">
      <c r="A99" s="16"/>
      <c r="B99" s="89" t="s">
        <v>100</v>
      </c>
      <c r="C99" s="89"/>
      <c r="D99" s="17">
        <v>24</v>
      </c>
      <c r="E99" s="78"/>
      <c r="F99" s="78"/>
      <c r="G99" s="78"/>
    </row>
    <row r="100" spans="1:7" ht="15" customHeight="1" thickBot="1">
      <c r="A100" s="16"/>
      <c r="B100" s="80" t="s">
        <v>101</v>
      </c>
      <c r="C100" s="80"/>
      <c r="D100" s="18">
        <v>62</v>
      </c>
      <c r="E100" s="79"/>
      <c r="F100" s="79"/>
      <c r="G100" s="79"/>
    </row>
    <row r="101" spans="1:7" ht="15" customHeight="1" thickBot="1" thickTop="1">
      <c r="A101" s="19"/>
      <c r="B101" s="81" t="s">
        <v>102</v>
      </c>
      <c r="C101" s="81"/>
      <c r="D101" s="19">
        <f>SUM(D99:D100)</f>
        <v>86</v>
      </c>
      <c r="E101" s="19">
        <v>44</v>
      </c>
      <c r="F101" s="19">
        <v>62</v>
      </c>
      <c r="G101" s="19">
        <f>SUM(E101:F101)</f>
        <v>106</v>
      </c>
    </row>
    <row r="102" ht="14.25" thickTop="1"/>
  </sheetData>
  <sheetProtection sheet="1"/>
  <mergeCells count="104">
    <mergeCell ref="G99:G100"/>
    <mergeCell ref="B100:C100"/>
    <mergeCell ref="B89:C89"/>
    <mergeCell ref="B90:C90"/>
    <mergeCell ref="B101:C101"/>
    <mergeCell ref="B91:C91"/>
    <mergeCell ref="B92:C92"/>
    <mergeCell ref="B96:G97"/>
    <mergeCell ref="B98:D98"/>
    <mergeCell ref="B99:C99"/>
    <mergeCell ref="E99:E100"/>
    <mergeCell ref="F99:F100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2:C42"/>
    <mergeCell ref="B35:C35"/>
    <mergeCell ref="B36:C36"/>
    <mergeCell ref="B37:C37"/>
    <mergeCell ref="B38:C38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F1:G1"/>
    <mergeCell ref="A2:G3"/>
    <mergeCell ref="B4:C4"/>
    <mergeCell ref="E4:G4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zoomScale="130" zoomScaleNormal="130" zoomScaleSheetLayoutView="16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114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9" ht="16.5" customHeight="1">
      <c r="B4" s="65"/>
      <c r="C4" s="65"/>
      <c r="D4" s="4"/>
      <c r="E4" s="66" t="s">
        <v>1</v>
      </c>
      <c r="F4" s="66"/>
      <c r="G4" s="66"/>
      <c r="I4" s="58"/>
    </row>
    <row r="5" spans="1:9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  <c r="I5" s="59"/>
    </row>
    <row r="6" spans="1:7" ht="15" customHeight="1">
      <c r="A6" s="68" t="s">
        <v>7</v>
      </c>
      <c r="B6" s="60" t="s">
        <v>8</v>
      </c>
      <c r="C6" s="61"/>
      <c r="D6" s="7">
        <f>478-D25</f>
        <v>421</v>
      </c>
      <c r="E6" s="21">
        <f>694-E25</f>
        <v>603</v>
      </c>
      <c r="F6" s="21">
        <f>719-F25</f>
        <v>597</v>
      </c>
      <c r="G6" s="7">
        <f>SUM(E6:F6)</f>
        <v>1200</v>
      </c>
    </row>
    <row r="7" spans="1:7" ht="15" customHeight="1">
      <c r="A7" s="69"/>
      <c r="B7" s="60" t="s">
        <v>9</v>
      </c>
      <c r="C7" s="61"/>
      <c r="D7" s="7">
        <v>135</v>
      </c>
      <c r="E7" s="21">
        <v>179</v>
      </c>
      <c r="F7" s="21">
        <v>185</v>
      </c>
      <c r="G7" s="7">
        <f aca="true" t="shared" si="0" ref="G7:G13">SUM(E7:F7)</f>
        <v>364</v>
      </c>
    </row>
    <row r="8" spans="1:7" ht="15" customHeight="1">
      <c r="A8" s="69"/>
      <c r="B8" s="60" t="s">
        <v>10</v>
      </c>
      <c r="C8" s="61"/>
      <c r="D8" s="7">
        <v>92</v>
      </c>
      <c r="E8" s="21">
        <v>117</v>
      </c>
      <c r="F8" s="21">
        <v>120</v>
      </c>
      <c r="G8" s="7">
        <f t="shared" si="0"/>
        <v>237</v>
      </c>
    </row>
    <row r="9" spans="1:7" ht="15" customHeight="1">
      <c r="A9" s="69"/>
      <c r="B9" s="60" t="s">
        <v>11</v>
      </c>
      <c r="C9" s="61"/>
      <c r="D9" s="7">
        <v>316</v>
      </c>
      <c r="E9" s="21">
        <v>411</v>
      </c>
      <c r="F9" s="21">
        <v>454</v>
      </c>
      <c r="G9" s="7">
        <f t="shared" si="0"/>
        <v>865</v>
      </c>
    </row>
    <row r="10" spans="1:7" ht="15" customHeight="1">
      <c r="A10" s="69"/>
      <c r="B10" s="60" t="s">
        <v>12</v>
      </c>
      <c r="C10" s="61"/>
      <c r="D10" s="7">
        <v>87</v>
      </c>
      <c r="E10" s="21">
        <v>108</v>
      </c>
      <c r="F10" s="21">
        <v>109</v>
      </c>
      <c r="G10" s="7">
        <f t="shared" si="0"/>
        <v>217</v>
      </c>
    </row>
    <row r="11" spans="1:7" ht="15" customHeight="1">
      <c r="A11" s="69"/>
      <c r="B11" s="60" t="s">
        <v>13</v>
      </c>
      <c r="C11" s="61"/>
      <c r="D11" s="7">
        <v>79</v>
      </c>
      <c r="E11" s="21">
        <v>108</v>
      </c>
      <c r="F11" s="21">
        <v>95</v>
      </c>
      <c r="G11" s="7">
        <f t="shared" si="0"/>
        <v>203</v>
      </c>
    </row>
    <row r="12" spans="1:7" ht="15" customHeight="1">
      <c r="A12" s="69"/>
      <c r="B12" s="60" t="s">
        <v>14</v>
      </c>
      <c r="C12" s="61"/>
      <c r="D12" s="7">
        <v>80</v>
      </c>
      <c r="E12" s="21">
        <v>117</v>
      </c>
      <c r="F12" s="21">
        <v>122</v>
      </c>
      <c r="G12" s="7">
        <f t="shared" si="0"/>
        <v>239</v>
      </c>
    </row>
    <row r="13" spans="1:7" ht="15" customHeight="1">
      <c r="A13" s="69"/>
      <c r="B13" s="60" t="s">
        <v>15</v>
      </c>
      <c r="C13" s="61"/>
      <c r="D13" s="7">
        <v>324</v>
      </c>
      <c r="E13" s="21">
        <v>461</v>
      </c>
      <c r="F13" s="21">
        <v>473</v>
      </c>
      <c r="G13" s="7">
        <f t="shared" si="0"/>
        <v>934</v>
      </c>
    </row>
    <row r="14" spans="1:7" ht="15" customHeight="1">
      <c r="A14" s="69"/>
      <c r="B14" s="60" t="s">
        <v>16</v>
      </c>
      <c r="C14" s="61"/>
      <c r="D14" s="7">
        <v>167</v>
      </c>
      <c r="E14" s="21">
        <v>275</v>
      </c>
      <c r="F14" s="21">
        <v>228</v>
      </c>
      <c r="G14" s="7">
        <f aca="true" t="shared" si="1" ref="G14:G26">SUM(E14:F14)</f>
        <v>503</v>
      </c>
    </row>
    <row r="15" spans="1:7" ht="15" customHeight="1">
      <c r="A15" s="69"/>
      <c r="B15" s="60" t="s">
        <v>17</v>
      </c>
      <c r="C15" s="61"/>
      <c r="D15" s="7">
        <v>226</v>
      </c>
      <c r="E15" s="21">
        <v>314</v>
      </c>
      <c r="F15" s="21">
        <v>309</v>
      </c>
      <c r="G15" s="7">
        <f t="shared" si="1"/>
        <v>623</v>
      </c>
    </row>
    <row r="16" spans="1:7" ht="15" customHeight="1">
      <c r="A16" s="69"/>
      <c r="B16" s="60" t="s">
        <v>18</v>
      </c>
      <c r="C16" s="61"/>
      <c r="D16" s="7">
        <v>143</v>
      </c>
      <c r="E16" s="21">
        <v>222</v>
      </c>
      <c r="F16" s="21">
        <v>201</v>
      </c>
      <c r="G16" s="7">
        <f t="shared" si="1"/>
        <v>423</v>
      </c>
    </row>
    <row r="17" spans="1:7" ht="15" customHeight="1">
      <c r="A17" s="69"/>
      <c r="B17" s="60" t="s">
        <v>19</v>
      </c>
      <c r="C17" s="61"/>
      <c r="D17" s="7">
        <v>157</v>
      </c>
      <c r="E17" s="21">
        <v>213</v>
      </c>
      <c r="F17" s="21">
        <v>248</v>
      </c>
      <c r="G17" s="7">
        <f t="shared" si="1"/>
        <v>461</v>
      </c>
    </row>
    <row r="18" spans="1:7" ht="15" customHeight="1">
      <c r="A18" s="69"/>
      <c r="B18" s="60" t="s">
        <v>20</v>
      </c>
      <c r="C18" s="61"/>
      <c r="D18" s="7">
        <v>247</v>
      </c>
      <c r="E18" s="21">
        <v>285</v>
      </c>
      <c r="F18" s="21">
        <v>278</v>
      </c>
      <c r="G18" s="7">
        <f t="shared" si="1"/>
        <v>563</v>
      </c>
    </row>
    <row r="19" spans="1:7" ht="15" customHeight="1">
      <c r="A19" s="69"/>
      <c r="B19" s="60" t="s">
        <v>21</v>
      </c>
      <c r="C19" s="61"/>
      <c r="D19" s="7">
        <v>190</v>
      </c>
      <c r="E19" s="21">
        <v>281</v>
      </c>
      <c r="F19" s="21">
        <v>273</v>
      </c>
      <c r="G19" s="7">
        <f t="shared" si="1"/>
        <v>554</v>
      </c>
    </row>
    <row r="20" spans="1:7" ht="15" customHeight="1">
      <c r="A20" s="69"/>
      <c r="B20" s="60" t="s">
        <v>22</v>
      </c>
      <c r="C20" s="61"/>
      <c r="D20" s="7">
        <f>197-D26</f>
        <v>87</v>
      </c>
      <c r="E20" s="7">
        <f>159-E26</f>
        <v>124</v>
      </c>
      <c r="F20" s="7">
        <f>197-F26</f>
        <v>122</v>
      </c>
      <c r="G20" s="7">
        <f t="shared" si="1"/>
        <v>246</v>
      </c>
    </row>
    <row r="21" spans="1:7" ht="15" customHeight="1">
      <c r="A21" s="69"/>
      <c r="B21" s="60" t="s">
        <v>23</v>
      </c>
      <c r="C21" s="61"/>
      <c r="D21" s="7">
        <v>449</v>
      </c>
      <c r="E21" s="21">
        <v>730</v>
      </c>
      <c r="F21" s="21">
        <v>705</v>
      </c>
      <c r="G21" s="7">
        <f t="shared" si="1"/>
        <v>1435</v>
      </c>
    </row>
    <row r="22" spans="1:7" ht="15" customHeight="1">
      <c r="A22" s="69"/>
      <c r="B22" s="60" t="s">
        <v>24</v>
      </c>
      <c r="C22" s="61"/>
      <c r="D22" s="7">
        <v>348</v>
      </c>
      <c r="E22" s="21">
        <v>512</v>
      </c>
      <c r="F22" s="21">
        <v>557</v>
      </c>
      <c r="G22" s="7">
        <f t="shared" si="1"/>
        <v>1069</v>
      </c>
    </row>
    <row r="23" spans="1:7" ht="15" customHeight="1">
      <c r="A23" s="69"/>
      <c r="B23" s="60" t="s">
        <v>25</v>
      </c>
      <c r="C23" s="61"/>
      <c r="D23" s="7">
        <v>395</v>
      </c>
      <c r="E23" s="21">
        <v>579</v>
      </c>
      <c r="F23" s="21">
        <v>511</v>
      </c>
      <c r="G23" s="7">
        <f t="shared" si="1"/>
        <v>1090</v>
      </c>
    </row>
    <row r="24" spans="1:8" ht="15" customHeight="1">
      <c r="A24" s="69"/>
      <c r="B24" s="60" t="s">
        <v>26</v>
      </c>
      <c r="C24" s="61"/>
      <c r="D24" s="7">
        <v>40</v>
      </c>
      <c r="E24" s="21">
        <v>60</v>
      </c>
      <c r="F24" s="21">
        <v>60</v>
      </c>
      <c r="G24" s="7">
        <f t="shared" si="1"/>
        <v>120</v>
      </c>
      <c r="H24" s="2"/>
    </row>
    <row r="25" spans="1:8" ht="15" customHeight="1">
      <c r="A25" s="69"/>
      <c r="B25" s="25" t="s">
        <v>106</v>
      </c>
      <c r="C25" s="26"/>
      <c r="D25" s="8">
        <v>57</v>
      </c>
      <c r="E25" s="27">
        <v>91</v>
      </c>
      <c r="F25" s="27">
        <v>122</v>
      </c>
      <c r="G25" s="7">
        <f t="shared" si="1"/>
        <v>213</v>
      </c>
      <c r="H25" s="2"/>
    </row>
    <row r="26" spans="1:8" ht="15" customHeight="1">
      <c r="A26" s="69"/>
      <c r="B26" s="60" t="s">
        <v>27</v>
      </c>
      <c r="C26" s="61"/>
      <c r="D26" s="8">
        <v>110</v>
      </c>
      <c r="E26" s="8">
        <v>35</v>
      </c>
      <c r="F26" s="8">
        <v>75</v>
      </c>
      <c r="G26" s="8">
        <f t="shared" si="1"/>
        <v>110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4150</v>
      </c>
      <c r="E27" s="9">
        <f>SUM(E6:E26)</f>
        <v>5825</v>
      </c>
      <c r="F27" s="9">
        <f>SUM(F6:F26)</f>
        <v>5844</v>
      </c>
      <c r="G27" s="9">
        <f>SUM(G6:G26)</f>
        <v>11669</v>
      </c>
    </row>
    <row r="28" spans="1:7" ht="15" customHeight="1" thickTop="1">
      <c r="A28" s="71" t="s">
        <v>29</v>
      </c>
      <c r="B28" s="73" t="s">
        <v>30</v>
      </c>
      <c r="C28" s="74"/>
      <c r="D28" s="10">
        <v>261</v>
      </c>
      <c r="E28" s="22">
        <v>415</v>
      </c>
      <c r="F28" s="22">
        <v>365</v>
      </c>
      <c r="G28" s="10">
        <f>SUM(E28:F28)</f>
        <v>780</v>
      </c>
    </row>
    <row r="29" spans="1:7" ht="15" customHeight="1">
      <c r="A29" s="69"/>
      <c r="B29" s="60" t="s">
        <v>31</v>
      </c>
      <c r="C29" s="61"/>
      <c r="D29" s="7">
        <v>103</v>
      </c>
      <c r="E29" s="21">
        <v>142</v>
      </c>
      <c r="F29" s="21">
        <v>122</v>
      </c>
      <c r="G29" s="7">
        <f>SUM(E29:F29)</f>
        <v>264</v>
      </c>
    </row>
    <row r="30" spans="1:7" ht="15" customHeight="1">
      <c r="A30" s="69"/>
      <c r="B30" s="60" t="s">
        <v>32</v>
      </c>
      <c r="C30" s="61"/>
      <c r="D30" s="7">
        <v>76</v>
      </c>
      <c r="E30" s="21">
        <v>107</v>
      </c>
      <c r="F30" s="21">
        <v>92</v>
      </c>
      <c r="G30" s="7">
        <f aca="true" t="shared" si="2" ref="G30:G44">SUM(E30:F30)</f>
        <v>199</v>
      </c>
    </row>
    <row r="31" spans="1:7" ht="15" customHeight="1">
      <c r="A31" s="69"/>
      <c r="B31" s="60" t="s">
        <v>33</v>
      </c>
      <c r="C31" s="61"/>
      <c r="D31" s="7">
        <v>224</v>
      </c>
      <c r="E31" s="21">
        <v>328</v>
      </c>
      <c r="F31" s="21">
        <v>279</v>
      </c>
      <c r="G31" s="7">
        <f t="shared" si="2"/>
        <v>607</v>
      </c>
    </row>
    <row r="32" spans="1:7" ht="15" customHeight="1">
      <c r="A32" s="69"/>
      <c r="B32" s="60" t="s">
        <v>34</v>
      </c>
      <c r="C32" s="61"/>
      <c r="D32" s="7">
        <v>53</v>
      </c>
      <c r="E32" s="21">
        <v>65</v>
      </c>
      <c r="F32" s="21">
        <v>62</v>
      </c>
      <c r="G32" s="7">
        <f t="shared" si="2"/>
        <v>127</v>
      </c>
    </row>
    <row r="33" spans="1:7" ht="15" customHeight="1">
      <c r="A33" s="69"/>
      <c r="B33" s="60" t="s">
        <v>35</v>
      </c>
      <c r="C33" s="61"/>
      <c r="D33" s="7">
        <v>132</v>
      </c>
      <c r="E33" s="21">
        <v>187</v>
      </c>
      <c r="F33" s="21">
        <v>181</v>
      </c>
      <c r="G33" s="7">
        <f t="shared" si="2"/>
        <v>368</v>
      </c>
    </row>
    <row r="34" spans="1:7" ht="15" customHeight="1">
      <c r="A34" s="69"/>
      <c r="B34" s="60" t="s">
        <v>36</v>
      </c>
      <c r="C34" s="61"/>
      <c r="D34" s="7">
        <v>221</v>
      </c>
      <c r="E34" s="21">
        <v>305</v>
      </c>
      <c r="F34" s="21">
        <v>289</v>
      </c>
      <c r="G34" s="7">
        <f t="shared" si="2"/>
        <v>594</v>
      </c>
    </row>
    <row r="35" spans="1:7" ht="15" customHeight="1">
      <c r="A35" s="69"/>
      <c r="B35" s="60" t="s">
        <v>37</v>
      </c>
      <c r="C35" s="61"/>
      <c r="D35" s="7">
        <v>251</v>
      </c>
      <c r="E35" s="21">
        <v>359</v>
      </c>
      <c r="F35" s="21">
        <v>333</v>
      </c>
      <c r="G35" s="7">
        <f t="shared" si="2"/>
        <v>692</v>
      </c>
    </row>
    <row r="36" spans="1:7" ht="15" customHeight="1">
      <c r="A36" s="69"/>
      <c r="B36" s="60" t="s">
        <v>38</v>
      </c>
      <c r="C36" s="61"/>
      <c r="D36" s="7">
        <v>187</v>
      </c>
      <c r="E36" s="21">
        <v>241</v>
      </c>
      <c r="F36" s="21">
        <v>255</v>
      </c>
      <c r="G36" s="7">
        <f t="shared" si="2"/>
        <v>496</v>
      </c>
    </row>
    <row r="37" spans="1:7" ht="15" customHeight="1">
      <c r="A37" s="69"/>
      <c r="B37" s="60" t="s">
        <v>39</v>
      </c>
      <c r="C37" s="61"/>
      <c r="D37" s="7">
        <v>162</v>
      </c>
      <c r="E37" s="21">
        <v>267</v>
      </c>
      <c r="F37" s="21">
        <v>248</v>
      </c>
      <c r="G37" s="7">
        <f t="shared" si="2"/>
        <v>515</v>
      </c>
    </row>
    <row r="38" spans="1:7" ht="15" customHeight="1">
      <c r="A38" s="69"/>
      <c r="B38" s="60" t="s">
        <v>40</v>
      </c>
      <c r="C38" s="61"/>
      <c r="D38" s="7">
        <v>144</v>
      </c>
      <c r="E38" s="21">
        <v>139</v>
      </c>
      <c r="F38" s="21">
        <v>122</v>
      </c>
      <c r="G38" s="7">
        <f t="shared" si="2"/>
        <v>261</v>
      </c>
    </row>
    <row r="39" spans="1:7" ht="15" customHeight="1">
      <c r="A39" s="69"/>
      <c r="B39" s="60" t="s">
        <v>41</v>
      </c>
      <c r="C39" s="61"/>
      <c r="D39" s="7">
        <v>27</v>
      </c>
      <c r="E39" s="21">
        <v>30</v>
      </c>
      <c r="F39" s="21">
        <v>15</v>
      </c>
      <c r="G39" s="7">
        <f t="shared" si="2"/>
        <v>45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7">
        <v>52</v>
      </c>
      <c r="E43" s="21">
        <v>89</v>
      </c>
      <c r="F43" s="21">
        <v>92</v>
      </c>
      <c r="G43" s="7">
        <f t="shared" si="2"/>
        <v>181</v>
      </c>
    </row>
    <row r="44" spans="1:7" ht="15" customHeight="1">
      <c r="A44" s="69"/>
      <c r="B44" s="60" t="s">
        <v>46</v>
      </c>
      <c r="C44" s="61"/>
      <c r="D44" s="7">
        <v>46</v>
      </c>
      <c r="E44" s="21">
        <v>62</v>
      </c>
      <c r="F44" s="21">
        <v>59</v>
      </c>
      <c r="G44" s="7">
        <f t="shared" si="2"/>
        <v>121</v>
      </c>
    </row>
    <row r="45" spans="1:7" ht="15" customHeight="1" thickBot="1">
      <c r="A45" s="72"/>
      <c r="B45" s="75" t="s">
        <v>47</v>
      </c>
      <c r="C45" s="75"/>
      <c r="D45" s="11">
        <f>SUM(D28:D44)</f>
        <v>2037</v>
      </c>
      <c r="E45" s="11">
        <f>SUM(E28:E44)</f>
        <v>2783</v>
      </c>
      <c r="F45" s="11">
        <f>SUM(F28:F44)</f>
        <v>2565</v>
      </c>
      <c r="G45" s="11">
        <f>SUM(G28:G44)</f>
        <v>5348</v>
      </c>
    </row>
    <row r="46" spans="1:7" ht="15" customHeight="1" thickTop="1">
      <c r="A46" s="71" t="s">
        <v>48</v>
      </c>
      <c r="B46" s="76" t="s">
        <v>49</v>
      </c>
      <c r="C46" s="76"/>
      <c r="D46" s="10">
        <v>1042</v>
      </c>
      <c r="E46" s="22">
        <v>1560</v>
      </c>
      <c r="F46" s="22">
        <v>1516</v>
      </c>
      <c r="G46" s="10">
        <f>SUM(E46:F46)</f>
        <v>3076</v>
      </c>
    </row>
    <row r="47" spans="1:7" ht="15" customHeight="1">
      <c r="A47" s="69"/>
      <c r="B47" s="77" t="s">
        <v>50</v>
      </c>
      <c r="C47" s="77"/>
      <c r="D47" s="7">
        <f>183-D63</f>
        <v>113</v>
      </c>
      <c r="E47" s="7">
        <f>160-E63</f>
        <v>145</v>
      </c>
      <c r="F47" s="7">
        <f>190-F63</f>
        <v>135</v>
      </c>
      <c r="G47" s="7">
        <f>SUM(E47:F47)</f>
        <v>280</v>
      </c>
    </row>
    <row r="48" spans="1:7" ht="15" customHeight="1">
      <c r="A48" s="69"/>
      <c r="B48" s="77" t="s">
        <v>51</v>
      </c>
      <c r="C48" s="77"/>
      <c r="D48" s="7">
        <v>333</v>
      </c>
      <c r="E48" s="21">
        <v>478</v>
      </c>
      <c r="F48" s="21">
        <v>449</v>
      </c>
      <c r="G48" s="7">
        <f aca="true" t="shared" si="3" ref="G48:G62">SUM(E48:F48)</f>
        <v>927</v>
      </c>
    </row>
    <row r="49" spans="1:7" ht="15" customHeight="1">
      <c r="A49" s="69"/>
      <c r="B49" s="77" t="s">
        <v>52</v>
      </c>
      <c r="C49" s="77"/>
      <c r="D49" s="7">
        <v>164</v>
      </c>
      <c r="E49" s="21">
        <v>252</v>
      </c>
      <c r="F49" s="21">
        <v>242</v>
      </c>
      <c r="G49" s="7">
        <f t="shared" si="3"/>
        <v>494</v>
      </c>
    </row>
    <row r="50" spans="1:7" ht="15" customHeight="1">
      <c r="A50" s="69"/>
      <c r="B50" s="77" t="s">
        <v>53</v>
      </c>
      <c r="C50" s="77"/>
      <c r="D50" s="7">
        <v>221</v>
      </c>
      <c r="E50" s="21">
        <v>310</v>
      </c>
      <c r="F50" s="21">
        <v>319</v>
      </c>
      <c r="G50" s="7">
        <f t="shared" si="3"/>
        <v>629</v>
      </c>
    </row>
    <row r="51" spans="1:7" ht="15" customHeight="1">
      <c r="A51" s="69"/>
      <c r="B51" s="77" t="s">
        <v>54</v>
      </c>
      <c r="C51" s="77"/>
      <c r="D51" s="7">
        <v>314</v>
      </c>
      <c r="E51" s="21">
        <v>455</v>
      </c>
      <c r="F51" s="21">
        <v>424</v>
      </c>
      <c r="G51" s="7">
        <f t="shared" si="3"/>
        <v>879</v>
      </c>
    </row>
    <row r="52" spans="1:7" ht="15" customHeight="1">
      <c r="A52" s="69"/>
      <c r="B52" s="77" t="s">
        <v>55</v>
      </c>
      <c r="C52" s="77"/>
      <c r="D52" s="7">
        <v>93</v>
      </c>
      <c r="E52" s="21">
        <v>134</v>
      </c>
      <c r="F52" s="21">
        <v>129</v>
      </c>
      <c r="G52" s="7">
        <f t="shared" si="3"/>
        <v>263</v>
      </c>
    </row>
    <row r="53" spans="1:7" ht="15" customHeight="1">
      <c r="A53" s="69"/>
      <c r="B53" s="77" t="s">
        <v>56</v>
      </c>
      <c r="C53" s="77"/>
      <c r="D53" s="7">
        <v>138</v>
      </c>
      <c r="E53" s="21">
        <v>172</v>
      </c>
      <c r="F53" s="21">
        <v>187</v>
      </c>
      <c r="G53" s="7">
        <f t="shared" si="3"/>
        <v>359</v>
      </c>
    </row>
    <row r="54" spans="1:7" ht="15" customHeight="1">
      <c r="A54" s="69"/>
      <c r="B54" s="77" t="s">
        <v>57</v>
      </c>
      <c r="C54" s="77"/>
      <c r="D54" s="7">
        <v>62</v>
      </c>
      <c r="E54" s="21">
        <v>87</v>
      </c>
      <c r="F54" s="21">
        <v>81</v>
      </c>
      <c r="G54" s="7">
        <f t="shared" si="3"/>
        <v>168</v>
      </c>
    </row>
    <row r="55" spans="1:7" ht="15" customHeight="1">
      <c r="A55" s="69"/>
      <c r="B55" s="77" t="s">
        <v>58</v>
      </c>
      <c r="C55" s="77"/>
      <c r="D55" s="7">
        <v>140</v>
      </c>
      <c r="E55" s="21">
        <v>201</v>
      </c>
      <c r="F55" s="21">
        <v>195</v>
      </c>
      <c r="G55" s="7">
        <f t="shared" si="3"/>
        <v>396</v>
      </c>
    </row>
    <row r="56" spans="1:7" ht="15" customHeight="1">
      <c r="A56" s="69"/>
      <c r="B56" s="77" t="s">
        <v>59</v>
      </c>
      <c r="C56" s="77"/>
      <c r="D56" s="7">
        <v>186</v>
      </c>
      <c r="E56" s="21">
        <v>258</v>
      </c>
      <c r="F56" s="21">
        <v>256</v>
      </c>
      <c r="G56" s="7">
        <f t="shared" si="3"/>
        <v>514</v>
      </c>
    </row>
    <row r="57" spans="1:7" ht="15" customHeight="1">
      <c r="A57" s="69"/>
      <c r="B57" s="77" t="s">
        <v>60</v>
      </c>
      <c r="C57" s="77"/>
      <c r="D57" s="7">
        <v>494</v>
      </c>
      <c r="E57" s="21">
        <v>652</v>
      </c>
      <c r="F57" s="21">
        <v>662</v>
      </c>
      <c r="G57" s="7">
        <f t="shared" si="3"/>
        <v>1314</v>
      </c>
    </row>
    <row r="58" spans="1:7" ht="15" customHeight="1">
      <c r="A58" s="69"/>
      <c r="B58" s="77" t="s">
        <v>61</v>
      </c>
      <c r="C58" s="77"/>
      <c r="D58" s="7">
        <v>299</v>
      </c>
      <c r="E58" s="21">
        <v>398</v>
      </c>
      <c r="F58" s="21">
        <v>374</v>
      </c>
      <c r="G58" s="7">
        <f t="shared" si="3"/>
        <v>772</v>
      </c>
    </row>
    <row r="59" spans="1:7" ht="15" customHeight="1">
      <c r="A59" s="69"/>
      <c r="B59" s="77" t="s">
        <v>62</v>
      </c>
      <c r="C59" s="77"/>
      <c r="D59" s="7">
        <v>164</v>
      </c>
      <c r="E59" s="21">
        <v>243</v>
      </c>
      <c r="F59" s="21">
        <v>271</v>
      </c>
      <c r="G59" s="7">
        <f t="shared" si="3"/>
        <v>514</v>
      </c>
    </row>
    <row r="60" spans="1:7" ht="15" customHeight="1">
      <c r="A60" s="69"/>
      <c r="B60" s="77" t="s">
        <v>63</v>
      </c>
      <c r="C60" s="77"/>
      <c r="D60" s="7">
        <v>98</v>
      </c>
      <c r="E60" s="21">
        <v>165</v>
      </c>
      <c r="F60" s="21">
        <v>164</v>
      </c>
      <c r="G60" s="7">
        <f t="shared" si="3"/>
        <v>329</v>
      </c>
    </row>
    <row r="61" spans="1:7" ht="15" customHeight="1">
      <c r="A61" s="69"/>
      <c r="B61" s="77" t="s">
        <v>64</v>
      </c>
      <c r="C61" s="77"/>
      <c r="D61" s="7">
        <v>57</v>
      </c>
      <c r="E61" s="21">
        <v>113</v>
      </c>
      <c r="F61" s="21">
        <v>104</v>
      </c>
      <c r="G61" s="7">
        <f t="shared" si="3"/>
        <v>217</v>
      </c>
    </row>
    <row r="62" spans="1:7" ht="15" customHeight="1">
      <c r="A62" s="69"/>
      <c r="B62" s="77" t="s">
        <v>65</v>
      </c>
      <c r="C62" s="77"/>
      <c r="D62" s="7">
        <v>75</v>
      </c>
      <c r="E62" s="21">
        <v>73</v>
      </c>
      <c r="F62" s="21">
        <v>2</v>
      </c>
      <c r="G62" s="7">
        <f t="shared" si="3"/>
        <v>75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4063</v>
      </c>
      <c r="E64" s="11">
        <f>SUM(E46:E63)</f>
        <v>5711</v>
      </c>
      <c r="F64" s="11">
        <f>SUM(F46:F63)</f>
        <v>5565</v>
      </c>
      <c r="G64" s="11">
        <f>SUM(G46:G63)</f>
        <v>11276</v>
      </c>
    </row>
    <row r="65" spans="1:7" ht="15" customHeight="1" thickTop="1">
      <c r="A65" s="71" t="s">
        <v>68</v>
      </c>
      <c r="B65" s="73" t="s">
        <v>69</v>
      </c>
      <c r="C65" s="74"/>
      <c r="D65" s="24">
        <v>56</v>
      </c>
      <c r="E65" s="22">
        <v>75</v>
      </c>
      <c r="F65" s="22">
        <v>73</v>
      </c>
      <c r="G65" s="10">
        <f>SUM(E65:F65)</f>
        <v>148</v>
      </c>
    </row>
    <row r="66" spans="1:7" ht="15" customHeight="1">
      <c r="A66" s="69"/>
      <c r="B66" s="60" t="s">
        <v>70</v>
      </c>
      <c r="C66" s="61"/>
      <c r="D66" s="23">
        <v>109</v>
      </c>
      <c r="E66" s="21">
        <v>164</v>
      </c>
      <c r="F66" s="21">
        <v>152</v>
      </c>
      <c r="G66" s="7">
        <f>SUM(E66:F66)</f>
        <v>316</v>
      </c>
    </row>
    <row r="67" spans="1:7" ht="15" customHeight="1">
      <c r="A67" s="69"/>
      <c r="B67" s="60" t="s">
        <v>71</v>
      </c>
      <c r="C67" s="61"/>
      <c r="D67" s="23">
        <v>111</v>
      </c>
      <c r="E67" s="21">
        <v>175</v>
      </c>
      <c r="F67" s="21">
        <v>179</v>
      </c>
      <c r="G67" s="7">
        <f aca="true" t="shared" si="4" ref="G67:G91">SUM(E67:F67)</f>
        <v>354</v>
      </c>
    </row>
    <row r="68" spans="1:7" ht="15" customHeight="1">
      <c r="A68" s="69"/>
      <c r="B68" s="60" t="s">
        <v>72</v>
      </c>
      <c r="C68" s="61"/>
      <c r="D68" s="23">
        <v>192</v>
      </c>
      <c r="E68" s="21">
        <v>297</v>
      </c>
      <c r="F68" s="21">
        <v>257</v>
      </c>
      <c r="G68" s="7">
        <f t="shared" si="4"/>
        <v>554</v>
      </c>
    </row>
    <row r="69" spans="1:7" ht="15" customHeight="1">
      <c r="A69" s="69"/>
      <c r="B69" s="60" t="s">
        <v>73</v>
      </c>
      <c r="C69" s="61"/>
      <c r="D69" s="23">
        <v>153</v>
      </c>
      <c r="E69" s="21">
        <v>232</v>
      </c>
      <c r="F69" s="21">
        <v>218</v>
      </c>
      <c r="G69" s="7">
        <f t="shared" si="4"/>
        <v>450</v>
      </c>
    </row>
    <row r="70" spans="1:7" ht="15" customHeight="1">
      <c r="A70" s="69"/>
      <c r="B70" s="60" t="s">
        <v>74</v>
      </c>
      <c r="C70" s="61"/>
      <c r="D70" s="23">
        <v>122</v>
      </c>
      <c r="E70" s="21">
        <v>149</v>
      </c>
      <c r="F70" s="21">
        <v>142</v>
      </c>
      <c r="G70" s="7">
        <f t="shared" si="4"/>
        <v>291</v>
      </c>
    </row>
    <row r="71" spans="1:7" ht="15" customHeight="1">
      <c r="A71" s="69"/>
      <c r="B71" s="60" t="s">
        <v>75</v>
      </c>
      <c r="C71" s="61"/>
      <c r="D71" s="23">
        <v>155</v>
      </c>
      <c r="E71" s="21">
        <v>239</v>
      </c>
      <c r="F71" s="21">
        <v>208</v>
      </c>
      <c r="G71" s="7">
        <f t="shared" si="4"/>
        <v>447</v>
      </c>
    </row>
    <row r="72" spans="1:7" ht="15" customHeight="1">
      <c r="A72" s="69"/>
      <c r="B72" s="60" t="s">
        <v>76</v>
      </c>
      <c r="C72" s="61"/>
      <c r="D72" s="23">
        <v>171</v>
      </c>
      <c r="E72" s="21">
        <v>279</v>
      </c>
      <c r="F72" s="21">
        <v>285</v>
      </c>
      <c r="G72" s="7">
        <f t="shared" si="4"/>
        <v>564</v>
      </c>
    </row>
    <row r="73" spans="1:7" ht="15" customHeight="1">
      <c r="A73" s="69"/>
      <c r="B73" s="60" t="s">
        <v>77</v>
      </c>
      <c r="C73" s="61"/>
      <c r="D73" s="23">
        <v>207</v>
      </c>
      <c r="E73" s="21">
        <v>344</v>
      </c>
      <c r="F73" s="21">
        <v>314</v>
      </c>
      <c r="G73" s="7">
        <f t="shared" si="4"/>
        <v>658</v>
      </c>
    </row>
    <row r="74" spans="1:7" ht="15" customHeight="1">
      <c r="A74" s="69"/>
      <c r="B74" s="60" t="s">
        <v>78</v>
      </c>
      <c r="C74" s="61"/>
      <c r="D74" s="23">
        <v>172</v>
      </c>
      <c r="E74" s="21">
        <v>267</v>
      </c>
      <c r="F74" s="21">
        <v>280</v>
      </c>
      <c r="G74" s="7">
        <f t="shared" si="4"/>
        <v>547</v>
      </c>
    </row>
    <row r="75" spans="1:7" ht="15" customHeight="1">
      <c r="A75" s="69"/>
      <c r="B75" s="60" t="s">
        <v>79</v>
      </c>
      <c r="C75" s="61"/>
      <c r="D75" s="23">
        <v>97</v>
      </c>
      <c r="E75" s="21">
        <v>158</v>
      </c>
      <c r="F75" s="21">
        <v>144</v>
      </c>
      <c r="G75" s="7">
        <f t="shared" si="4"/>
        <v>302</v>
      </c>
    </row>
    <row r="76" spans="1:7" ht="15" customHeight="1">
      <c r="A76" s="69"/>
      <c r="B76" s="60" t="s">
        <v>80</v>
      </c>
      <c r="C76" s="61"/>
      <c r="D76" s="23">
        <v>60</v>
      </c>
      <c r="E76" s="21">
        <v>101</v>
      </c>
      <c r="F76" s="21">
        <v>88</v>
      </c>
      <c r="G76" s="7">
        <f t="shared" si="4"/>
        <v>189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193</v>
      </c>
      <c r="F77" s="21">
        <v>187</v>
      </c>
      <c r="G77" s="7">
        <f t="shared" si="4"/>
        <v>380</v>
      </c>
    </row>
    <row r="78" spans="1:7" ht="15" customHeight="1">
      <c r="A78" s="69"/>
      <c r="B78" s="60" t="s">
        <v>82</v>
      </c>
      <c r="C78" s="61"/>
      <c r="D78" s="23">
        <v>314</v>
      </c>
      <c r="E78" s="21">
        <v>473</v>
      </c>
      <c r="F78" s="21">
        <v>489</v>
      </c>
      <c r="G78" s="7">
        <f t="shared" si="4"/>
        <v>962</v>
      </c>
    </row>
    <row r="79" spans="1:7" ht="15" customHeight="1">
      <c r="A79" s="69"/>
      <c r="B79" s="60" t="s">
        <v>83</v>
      </c>
      <c r="C79" s="61"/>
      <c r="D79" s="23">
        <v>697</v>
      </c>
      <c r="E79" s="21">
        <v>997</v>
      </c>
      <c r="F79" s="21">
        <v>1024</v>
      </c>
      <c r="G79" s="7">
        <f t="shared" si="4"/>
        <v>2021</v>
      </c>
    </row>
    <row r="80" spans="1:7" ht="15" customHeight="1">
      <c r="A80" s="69"/>
      <c r="B80" s="60" t="s">
        <v>84</v>
      </c>
      <c r="C80" s="61"/>
      <c r="D80" s="23">
        <v>218</v>
      </c>
      <c r="E80" s="21">
        <v>347</v>
      </c>
      <c r="F80" s="21">
        <v>320</v>
      </c>
      <c r="G80" s="7">
        <f t="shared" si="4"/>
        <v>667</v>
      </c>
    </row>
    <row r="81" spans="1:7" ht="15" customHeight="1">
      <c r="A81" s="69"/>
      <c r="B81" s="60" t="s">
        <v>85</v>
      </c>
      <c r="C81" s="61"/>
      <c r="D81" s="23">
        <v>144</v>
      </c>
      <c r="E81" s="21">
        <v>211</v>
      </c>
      <c r="F81" s="21">
        <v>202</v>
      </c>
      <c r="G81" s="7">
        <f t="shared" si="4"/>
        <v>413</v>
      </c>
    </row>
    <row r="82" spans="1:7" ht="15" customHeight="1">
      <c r="A82" s="69"/>
      <c r="B82" s="60" t="s">
        <v>86</v>
      </c>
      <c r="C82" s="61"/>
      <c r="D82" s="23">
        <v>268</v>
      </c>
      <c r="E82" s="21">
        <v>418</v>
      </c>
      <c r="F82" s="21">
        <v>389</v>
      </c>
      <c r="G82" s="7">
        <f t="shared" si="4"/>
        <v>807</v>
      </c>
    </row>
    <row r="83" spans="1:7" ht="15" customHeight="1">
      <c r="A83" s="69"/>
      <c r="B83" s="60" t="s">
        <v>87</v>
      </c>
      <c r="C83" s="61"/>
      <c r="D83" s="23">
        <v>112</v>
      </c>
      <c r="E83" s="21">
        <v>181</v>
      </c>
      <c r="F83" s="21">
        <v>162</v>
      </c>
      <c r="G83" s="7">
        <f t="shared" si="4"/>
        <v>343</v>
      </c>
    </row>
    <row r="84" spans="1:7" ht="15" customHeight="1">
      <c r="A84" s="69"/>
      <c r="B84" s="60" t="s">
        <v>88</v>
      </c>
      <c r="C84" s="61"/>
      <c r="D84" s="23">
        <v>82</v>
      </c>
      <c r="E84" s="21">
        <v>124</v>
      </c>
      <c r="F84" s="21">
        <v>130</v>
      </c>
      <c r="G84" s="7">
        <f t="shared" si="4"/>
        <v>254</v>
      </c>
    </row>
    <row r="85" spans="1:7" ht="15" customHeight="1">
      <c r="A85" s="69"/>
      <c r="B85" s="60" t="s">
        <v>89</v>
      </c>
      <c r="C85" s="61"/>
      <c r="D85" s="23">
        <v>124</v>
      </c>
      <c r="E85" s="21">
        <v>195</v>
      </c>
      <c r="F85" s="21">
        <v>212</v>
      </c>
      <c r="G85" s="7">
        <f t="shared" si="4"/>
        <v>407</v>
      </c>
    </row>
    <row r="86" spans="1:7" ht="15" customHeight="1">
      <c r="A86" s="69"/>
      <c r="B86" s="60" t="s">
        <v>90</v>
      </c>
      <c r="C86" s="61"/>
      <c r="D86" s="23">
        <v>73</v>
      </c>
      <c r="E86" s="21">
        <v>116</v>
      </c>
      <c r="F86" s="21">
        <v>131</v>
      </c>
      <c r="G86" s="7">
        <f t="shared" si="4"/>
        <v>247</v>
      </c>
    </row>
    <row r="87" spans="1:7" ht="15" customHeight="1">
      <c r="A87" s="69"/>
      <c r="B87" s="60" t="s">
        <v>91</v>
      </c>
      <c r="C87" s="61"/>
      <c r="D87" s="23">
        <v>160</v>
      </c>
      <c r="E87" s="21">
        <v>304</v>
      </c>
      <c r="F87" s="21">
        <v>299</v>
      </c>
      <c r="G87" s="7">
        <f t="shared" si="4"/>
        <v>603</v>
      </c>
    </row>
    <row r="88" spans="1:7" ht="15" customHeight="1">
      <c r="A88" s="69"/>
      <c r="B88" s="60" t="s">
        <v>92</v>
      </c>
      <c r="C88" s="61"/>
      <c r="D88" s="23">
        <v>108</v>
      </c>
      <c r="E88" s="21">
        <v>203</v>
      </c>
      <c r="F88" s="21">
        <v>198</v>
      </c>
      <c r="G88" s="7">
        <f t="shared" si="4"/>
        <v>401</v>
      </c>
    </row>
    <row r="89" spans="1:7" ht="15" customHeight="1">
      <c r="A89" s="69"/>
      <c r="B89" s="60" t="s">
        <v>93</v>
      </c>
      <c r="C89" s="61"/>
      <c r="D89" s="23">
        <v>64</v>
      </c>
      <c r="E89" s="21">
        <v>30</v>
      </c>
      <c r="F89" s="21">
        <v>34</v>
      </c>
      <c r="G89" s="7">
        <f t="shared" si="4"/>
        <v>64</v>
      </c>
    </row>
    <row r="90" spans="1:7" ht="15" customHeight="1">
      <c r="A90" s="69"/>
      <c r="B90" s="60" t="s">
        <v>94</v>
      </c>
      <c r="C90" s="61"/>
      <c r="D90" s="23">
        <v>102</v>
      </c>
      <c r="E90" s="21">
        <v>37</v>
      </c>
      <c r="F90" s="21">
        <v>65</v>
      </c>
      <c r="G90" s="7">
        <f t="shared" si="4"/>
        <v>102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4251</v>
      </c>
      <c r="E92" s="11">
        <f>SUM(E65:E91)</f>
        <v>6341</v>
      </c>
      <c r="F92" s="11">
        <f>SUM(F65:F91)</f>
        <v>6203</v>
      </c>
      <c r="G92" s="11">
        <f>SUM(G65:G91)</f>
        <v>12544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14501</v>
      </c>
      <c r="E93" s="13">
        <f>SUM(E6:E26,E28:E44,E46:E63,E65:E91)</f>
        <v>20660</v>
      </c>
      <c r="F93" s="13">
        <f>SUM(F6:F26,F28:F44,F46:F63,F65:F91)</f>
        <v>20177</v>
      </c>
      <c r="G93" s="13">
        <f>SUM(G6:G26,G28:G44,G46:G63,G65:G91)</f>
        <v>40837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30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61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91</v>
      </c>
      <c r="E102" s="19">
        <v>48</v>
      </c>
      <c r="F102" s="19">
        <v>64</v>
      </c>
      <c r="G102" s="19">
        <f>SUM(E102:F102)</f>
        <v>112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58" header="0.512" footer="0.512"/>
  <pageSetup horizontalDpi="300" verticalDpi="300" orientation="portrait" paperSize="9" scale="93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115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f>474-D25</f>
        <v>417</v>
      </c>
      <c r="E6" s="21">
        <f>690-E25</f>
        <v>599</v>
      </c>
      <c r="F6" s="21">
        <f>712-F25</f>
        <v>590</v>
      </c>
      <c r="G6" s="7">
        <f>SUM(E6:F6)</f>
        <v>1189</v>
      </c>
    </row>
    <row r="7" spans="1:7" ht="15" customHeight="1">
      <c r="A7" s="69"/>
      <c r="B7" s="60" t="s">
        <v>9</v>
      </c>
      <c r="C7" s="61"/>
      <c r="D7" s="7">
        <v>140</v>
      </c>
      <c r="E7" s="21">
        <v>179</v>
      </c>
      <c r="F7" s="21">
        <v>192</v>
      </c>
      <c r="G7" s="7">
        <f aca="true" t="shared" si="0" ref="G7:G13">SUM(E7:F7)</f>
        <v>371</v>
      </c>
    </row>
    <row r="8" spans="1:7" ht="15" customHeight="1">
      <c r="A8" s="69"/>
      <c r="B8" s="60" t="s">
        <v>10</v>
      </c>
      <c r="C8" s="61"/>
      <c r="D8" s="7">
        <v>92</v>
      </c>
      <c r="E8" s="21">
        <v>117</v>
      </c>
      <c r="F8" s="21">
        <v>120</v>
      </c>
      <c r="G8" s="7">
        <f t="shared" si="0"/>
        <v>237</v>
      </c>
    </row>
    <row r="9" spans="1:7" ht="15" customHeight="1">
      <c r="A9" s="69"/>
      <c r="B9" s="60" t="s">
        <v>11</v>
      </c>
      <c r="C9" s="61"/>
      <c r="D9" s="7">
        <v>316</v>
      </c>
      <c r="E9" s="21">
        <v>413</v>
      </c>
      <c r="F9" s="21">
        <v>455</v>
      </c>
      <c r="G9" s="7">
        <f t="shared" si="0"/>
        <v>868</v>
      </c>
    </row>
    <row r="10" spans="1:7" ht="15" customHeight="1">
      <c r="A10" s="69"/>
      <c r="B10" s="60" t="s">
        <v>12</v>
      </c>
      <c r="C10" s="61"/>
      <c r="D10" s="7">
        <v>87</v>
      </c>
      <c r="E10" s="21">
        <v>108</v>
      </c>
      <c r="F10" s="21">
        <v>109</v>
      </c>
      <c r="G10" s="7">
        <f t="shared" si="0"/>
        <v>217</v>
      </c>
    </row>
    <row r="11" spans="1:7" ht="15" customHeight="1">
      <c r="A11" s="69"/>
      <c r="B11" s="60" t="s">
        <v>13</v>
      </c>
      <c r="C11" s="61"/>
      <c r="D11" s="7">
        <v>79</v>
      </c>
      <c r="E11" s="21">
        <v>109</v>
      </c>
      <c r="F11" s="21">
        <v>95</v>
      </c>
      <c r="G11" s="7">
        <f t="shared" si="0"/>
        <v>204</v>
      </c>
    </row>
    <row r="12" spans="1:7" ht="15" customHeight="1">
      <c r="A12" s="69"/>
      <c r="B12" s="60" t="s">
        <v>14</v>
      </c>
      <c r="C12" s="61"/>
      <c r="D12" s="7">
        <v>80</v>
      </c>
      <c r="E12" s="21">
        <v>114</v>
      </c>
      <c r="F12" s="21">
        <v>121</v>
      </c>
      <c r="G12" s="7">
        <f t="shared" si="0"/>
        <v>235</v>
      </c>
    </row>
    <row r="13" spans="1:7" ht="15" customHeight="1">
      <c r="A13" s="69"/>
      <c r="B13" s="60" t="s">
        <v>15</v>
      </c>
      <c r="C13" s="61"/>
      <c r="D13" s="7">
        <v>326</v>
      </c>
      <c r="E13" s="21">
        <v>461</v>
      </c>
      <c r="F13" s="21">
        <v>476</v>
      </c>
      <c r="G13" s="7">
        <f t="shared" si="0"/>
        <v>937</v>
      </c>
    </row>
    <row r="14" spans="1:7" ht="15" customHeight="1">
      <c r="A14" s="69"/>
      <c r="B14" s="60" t="s">
        <v>16</v>
      </c>
      <c r="C14" s="61"/>
      <c r="D14" s="7">
        <v>168</v>
      </c>
      <c r="E14" s="21">
        <v>273</v>
      </c>
      <c r="F14" s="21">
        <v>228</v>
      </c>
      <c r="G14" s="7">
        <f aca="true" t="shared" si="1" ref="G14:G26">SUM(E14:F14)</f>
        <v>501</v>
      </c>
    </row>
    <row r="15" spans="1:7" ht="15" customHeight="1">
      <c r="A15" s="69"/>
      <c r="B15" s="60" t="s">
        <v>17</v>
      </c>
      <c r="C15" s="61"/>
      <c r="D15" s="7">
        <v>228</v>
      </c>
      <c r="E15" s="21">
        <v>315</v>
      </c>
      <c r="F15" s="21">
        <v>310</v>
      </c>
      <c r="G15" s="7">
        <f t="shared" si="1"/>
        <v>625</v>
      </c>
    </row>
    <row r="16" spans="1:7" ht="15" customHeight="1">
      <c r="A16" s="69"/>
      <c r="B16" s="60" t="s">
        <v>18</v>
      </c>
      <c r="C16" s="61"/>
      <c r="D16" s="7">
        <v>145</v>
      </c>
      <c r="E16" s="21">
        <v>224</v>
      </c>
      <c r="F16" s="21">
        <v>207</v>
      </c>
      <c r="G16" s="7">
        <f t="shared" si="1"/>
        <v>431</v>
      </c>
    </row>
    <row r="17" spans="1:7" ht="15" customHeight="1">
      <c r="A17" s="69"/>
      <c r="B17" s="60" t="s">
        <v>19</v>
      </c>
      <c r="C17" s="61"/>
      <c r="D17" s="7">
        <v>156</v>
      </c>
      <c r="E17" s="21">
        <v>212</v>
      </c>
      <c r="F17" s="21">
        <v>247</v>
      </c>
      <c r="G17" s="7">
        <f t="shared" si="1"/>
        <v>459</v>
      </c>
    </row>
    <row r="18" spans="1:7" ht="15" customHeight="1">
      <c r="A18" s="69"/>
      <c r="B18" s="60" t="s">
        <v>20</v>
      </c>
      <c r="C18" s="61"/>
      <c r="D18" s="7">
        <v>244</v>
      </c>
      <c r="E18" s="21">
        <v>282</v>
      </c>
      <c r="F18" s="21">
        <v>278</v>
      </c>
      <c r="G18" s="7">
        <f t="shared" si="1"/>
        <v>560</v>
      </c>
    </row>
    <row r="19" spans="1:7" ht="15" customHeight="1">
      <c r="A19" s="69"/>
      <c r="B19" s="60" t="s">
        <v>21</v>
      </c>
      <c r="C19" s="61"/>
      <c r="D19" s="7">
        <v>190</v>
      </c>
      <c r="E19" s="21">
        <v>280</v>
      </c>
      <c r="F19" s="21">
        <v>270</v>
      </c>
      <c r="G19" s="7">
        <f t="shared" si="1"/>
        <v>550</v>
      </c>
    </row>
    <row r="20" spans="1:7" ht="15" customHeight="1">
      <c r="A20" s="69"/>
      <c r="B20" s="60" t="s">
        <v>22</v>
      </c>
      <c r="C20" s="61"/>
      <c r="D20" s="7">
        <f>197-D26</f>
        <v>88</v>
      </c>
      <c r="E20" s="7">
        <f>161-E26</f>
        <v>127</v>
      </c>
      <c r="F20" s="7">
        <f>198-F26</f>
        <v>123</v>
      </c>
      <c r="G20" s="7">
        <f t="shared" si="1"/>
        <v>250</v>
      </c>
    </row>
    <row r="21" spans="1:7" ht="15" customHeight="1">
      <c r="A21" s="69"/>
      <c r="B21" s="60" t="s">
        <v>23</v>
      </c>
      <c r="C21" s="61"/>
      <c r="D21" s="7">
        <v>453</v>
      </c>
      <c r="E21" s="21">
        <v>729</v>
      </c>
      <c r="F21" s="21">
        <v>707</v>
      </c>
      <c r="G21" s="7">
        <f t="shared" si="1"/>
        <v>1436</v>
      </c>
    </row>
    <row r="22" spans="1:7" ht="15" customHeight="1">
      <c r="A22" s="69"/>
      <c r="B22" s="60" t="s">
        <v>24</v>
      </c>
      <c r="C22" s="61"/>
      <c r="D22" s="7">
        <v>351</v>
      </c>
      <c r="E22" s="21">
        <v>516</v>
      </c>
      <c r="F22" s="21">
        <v>562</v>
      </c>
      <c r="G22" s="7">
        <f t="shared" si="1"/>
        <v>1078</v>
      </c>
    </row>
    <row r="23" spans="1:7" ht="15" customHeight="1">
      <c r="A23" s="69"/>
      <c r="B23" s="60" t="s">
        <v>25</v>
      </c>
      <c r="C23" s="61"/>
      <c r="D23" s="7">
        <v>397</v>
      </c>
      <c r="E23" s="21">
        <v>577</v>
      </c>
      <c r="F23" s="21">
        <v>508</v>
      </c>
      <c r="G23" s="7">
        <f t="shared" si="1"/>
        <v>1085</v>
      </c>
    </row>
    <row r="24" spans="1:8" ht="15" customHeight="1">
      <c r="A24" s="69"/>
      <c r="B24" s="60" t="s">
        <v>26</v>
      </c>
      <c r="C24" s="61"/>
      <c r="D24" s="7">
        <v>41</v>
      </c>
      <c r="E24" s="21">
        <v>61</v>
      </c>
      <c r="F24" s="21">
        <v>63</v>
      </c>
      <c r="G24" s="7">
        <f t="shared" si="1"/>
        <v>124</v>
      </c>
      <c r="H24" s="2"/>
    </row>
    <row r="25" spans="1:8" ht="15" customHeight="1">
      <c r="A25" s="69"/>
      <c r="B25" s="25" t="s">
        <v>106</v>
      </c>
      <c r="C25" s="26"/>
      <c r="D25" s="8">
        <v>57</v>
      </c>
      <c r="E25" s="27">
        <v>91</v>
      </c>
      <c r="F25" s="27">
        <v>122</v>
      </c>
      <c r="G25" s="7">
        <f t="shared" si="1"/>
        <v>213</v>
      </c>
      <c r="H25" s="2"/>
    </row>
    <row r="26" spans="1:8" ht="15" customHeight="1">
      <c r="A26" s="69"/>
      <c r="B26" s="60" t="s">
        <v>27</v>
      </c>
      <c r="C26" s="61"/>
      <c r="D26" s="8">
        <v>109</v>
      </c>
      <c r="E26" s="8">
        <v>34</v>
      </c>
      <c r="F26" s="8">
        <v>75</v>
      </c>
      <c r="G26" s="8">
        <f t="shared" si="1"/>
        <v>109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4164</v>
      </c>
      <c r="E27" s="9">
        <f>SUM(E6:E26)</f>
        <v>5821</v>
      </c>
      <c r="F27" s="9">
        <f>SUM(F6:F26)</f>
        <v>5858</v>
      </c>
      <c r="G27" s="9">
        <f>SUM(G6:G26)</f>
        <v>11679</v>
      </c>
    </row>
    <row r="28" spans="1:7" ht="15" customHeight="1" thickTop="1">
      <c r="A28" s="71" t="s">
        <v>29</v>
      </c>
      <c r="B28" s="73" t="s">
        <v>30</v>
      </c>
      <c r="C28" s="74"/>
      <c r="D28" s="10">
        <v>262</v>
      </c>
      <c r="E28" s="22">
        <v>416</v>
      </c>
      <c r="F28" s="22">
        <v>364</v>
      </c>
      <c r="G28" s="10">
        <f>SUM(E28:F28)</f>
        <v>780</v>
      </c>
    </row>
    <row r="29" spans="1:7" ht="15" customHeight="1">
      <c r="A29" s="69"/>
      <c r="B29" s="60" t="s">
        <v>31</v>
      </c>
      <c r="C29" s="61"/>
      <c r="D29" s="7">
        <v>103</v>
      </c>
      <c r="E29" s="21">
        <v>142</v>
      </c>
      <c r="F29" s="21">
        <v>122</v>
      </c>
      <c r="G29" s="7">
        <f>SUM(E29:F29)</f>
        <v>264</v>
      </c>
    </row>
    <row r="30" spans="1:7" ht="15" customHeight="1">
      <c r="A30" s="69"/>
      <c r="B30" s="60" t="s">
        <v>32</v>
      </c>
      <c r="C30" s="61"/>
      <c r="D30" s="7">
        <v>75</v>
      </c>
      <c r="E30" s="21">
        <v>107</v>
      </c>
      <c r="F30" s="21">
        <v>93</v>
      </c>
      <c r="G30" s="7">
        <f aca="true" t="shared" si="2" ref="G30:G44">SUM(E30:F30)</f>
        <v>200</v>
      </c>
    </row>
    <row r="31" spans="1:7" ht="15" customHeight="1">
      <c r="A31" s="69"/>
      <c r="B31" s="60" t="s">
        <v>33</v>
      </c>
      <c r="C31" s="61"/>
      <c r="D31" s="7">
        <v>225</v>
      </c>
      <c r="E31" s="21">
        <v>333</v>
      </c>
      <c r="F31" s="21">
        <v>281</v>
      </c>
      <c r="G31" s="7">
        <f t="shared" si="2"/>
        <v>614</v>
      </c>
    </row>
    <row r="32" spans="1:7" ht="15" customHeight="1">
      <c r="A32" s="69"/>
      <c r="B32" s="60" t="s">
        <v>34</v>
      </c>
      <c r="C32" s="61"/>
      <c r="D32" s="7">
        <v>52</v>
      </c>
      <c r="E32" s="21">
        <v>64</v>
      </c>
      <c r="F32" s="21">
        <v>62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7">
        <v>132</v>
      </c>
      <c r="E33" s="21">
        <v>187</v>
      </c>
      <c r="F33" s="21">
        <v>182</v>
      </c>
      <c r="G33" s="7">
        <f t="shared" si="2"/>
        <v>369</v>
      </c>
    </row>
    <row r="34" spans="1:7" ht="15" customHeight="1">
      <c r="A34" s="69"/>
      <c r="B34" s="60" t="s">
        <v>36</v>
      </c>
      <c r="C34" s="61"/>
      <c r="D34" s="7">
        <v>221</v>
      </c>
      <c r="E34" s="21">
        <v>302</v>
      </c>
      <c r="F34" s="21">
        <v>289</v>
      </c>
      <c r="G34" s="7">
        <f t="shared" si="2"/>
        <v>591</v>
      </c>
    </row>
    <row r="35" spans="1:7" ht="15" customHeight="1">
      <c r="A35" s="69"/>
      <c r="B35" s="60" t="s">
        <v>37</v>
      </c>
      <c r="C35" s="61"/>
      <c r="D35" s="7">
        <v>250</v>
      </c>
      <c r="E35" s="21">
        <v>358</v>
      </c>
      <c r="F35" s="21">
        <v>332</v>
      </c>
      <c r="G35" s="7">
        <f t="shared" si="2"/>
        <v>690</v>
      </c>
    </row>
    <row r="36" spans="1:7" ht="15" customHeight="1">
      <c r="A36" s="69"/>
      <c r="B36" s="60" t="s">
        <v>38</v>
      </c>
      <c r="C36" s="61"/>
      <c r="D36" s="7">
        <v>187</v>
      </c>
      <c r="E36" s="21">
        <v>245</v>
      </c>
      <c r="F36" s="21">
        <v>255</v>
      </c>
      <c r="G36" s="7">
        <f t="shared" si="2"/>
        <v>500</v>
      </c>
    </row>
    <row r="37" spans="1:7" ht="15" customHeight="1">
      <c r="A37" s="69"/>
      <c r="B37" s="60" t="s">
        <v>39</v>
      </c>
      <c r="C37" s="61"/>
      <c r="D37" s="7">
        <v>163</v>
      </c>
      <c r="E37" s="21">
        <v>269</v>
      </c>
      <c r="F37" s="21">
        <v>250</v>
      </c>
      <c r="G37" s="7">
        <f t="shared" si="2"/>
        <v>519</v>
      </c>
    </row>
    <row r="38" spans="1:7" ht="15" customHeight="1">
      <c r="A38" s="69"/>
      <c r="B38" s="60" t="s">
        <v>40</v>
      </c>
      <c r="C38" s="61"/>
      <c r="D38" s="7">
        <v>144</v>
      </c>
      <c r="E38" s="21">
        <v>136</v>
      </c>
      <c r="F38" s="21">
        <v>122</v>
      </c>
      <c r="G38" s="7">
        <f t="shared" si="2"/>
        <v>258</v>
      </c>
    </row>
    <row r="39" spans="1:7" ht="15" customHeight="1">
      <c r="A39" s="69"/>
      <c r="B39" s="60" t="s">
        <v>41</v>
      </c>
      <c r="C39" s="61"/>
      <c r="D39" s="7">
        <v>27</v>
      </c>
      <c r="E39" s="21">
        <v>31</v>
      </c>
      <c r="F39" s="21">
        <v>15</v>
      </c>
      <c r="G39" s="7">
        <f t="shared" si="2"/>
        <v>46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7">
        <v>52</v>
      </c>
      <c r="E43" s="21">
        <v>89</v>
      </c>
      <c r="F43" s="21">
        <v>92</v>
      </c>
      <c r="G43" s="7">
        <f t="shared" si="2"/>
        <v>181</v>
      </c>
    </row>
    <row r="44" spans="1:7" ht="15" customHeight="1">
      <c r="A44" s="69"/>
      <c r="B44" s="60" t="s">
        <v>46</v>
      </c>
      <c r="C44" s="61"/>
      <c r="D44" s="7">
        <v>46</v>
      </c>
      <c r="E44" s="21">
        <v>62</v>
      </c>
      <c r="F44" s="21">
        <v>59</v>
      </c>
      <c r="G44" s="7">
        <f t="shared" si="2"/>
        <v>121</v>
      </c>
    </row>
    <row r="45" spans="1:7" ht="15" customHeight="1" thickBot="1">
      <c r="A45" s="72"/>
      <c r="B45" s="75" t="s">
        <v>47</v>
      </c>
      <c r="C45" s="75"/>
      <c r="D45" s="11">
        <f>SUM(D28:D44)</f>
        <v>2037</v>
      </c>
      <c r="E45" s="11">
        <f>SUM(E28:E44)</f>
        <v>2788</v>
      </c>
      <c r="F45" s="11">
        <f>SUM(F28:F44)</f>
        <v>2569</v>
      </c>
      <c r="G45" s="11">
        <f>SUM(G28:G44)</f>
        <v>5357</v>
      </c>
    </row>
    <row r="46" spans="1:7" ht="15" customHeight="1" thickTop="1">
      <c r="A46" s="71" t="s">
        <v>48</v>
      </c>
      <c r="B46" s="76" t="s">
        <v>49</v>
      </c>
      <c r="C46" s="76"/>
      <c r="D46" s="10">
        <v>1041</v>
      </c>
      <c r="E46" s="22">
        <v>1555</v>
      </c>
      <c r="F46" s="22">
        <v>1509</v>
      </c>
      <c r="G46" s="10">
        <f>SUM(E46:F46)</f>
        <v>3064</v>
      </c>
    </row>
    <row r="47" spans="1:7" ht="15" customHeight="1">
      <c r="A47" s="69"/>
      <c r="B47" s="77" t="s">
        <v>50</v>
      </c>
      <c r="C47" s="77"/>
      <c r="D47" s="7">
        <f>184-D63</f>
        <v>114</v>
      </c>
      <c r="E47" s="7">
        <f>157-E63</f>
        <v>142</v>
      </c>
      <c r="F47" s="7">
        <f>190-F63</f>
        <v>135</v>
      </c>
      <c r="G47" s="7">
        <f>SUM(E47:F47)</f>
        <v>277</v>
      </c>
    </row>
    <row r="48" spans="1:7" ht="15" customHeight="1">
      <c r="A48" s="69"/>
      <c r="B48" s="77" t="s">
        <v>51</v>
      </c>
      <c r="C48" s="77"/>
      <c r="D48" s="7">
        <v>333</v>
      </c>
      <c r="E48" s="21">
        <v>477</v>
      </c>
      <c r="F48" s="21">
        <v>448</v>
      </c>
      <c r="G48" s="7">
        <f aca="true" t="shared" si="3" ref="G48:G62">SUM(E48:F48)</f>
        <v>925</v>
      </c>
    </row>
    <row r="49" spans="1:7" ht="15" customHeight="1">
      <c r="A49" s="69"/>
      <c r="B49" s="77" t="s">
        <v>52</v>
      </c>
      <c r="C49" s="77"/>
      <c r="D49" s="7">
        <v>164</v>
      </c>
      <c r="E49" s="21">
        <v>251</v>
      </c>
      <c r="F49" s="21">
        <v>240</v>
      </c>
      <c r="G49" s="7">
        <f t="shared" si="3"/>
        <v>491</v>
      </c>
    </row>
    <row r="50" spans="1:7" ht="15" customHeight="1">
      <c r="A50" s="69"/>
      <c r="B50" s="77" t="s">
        <v>53</v>
      </c>
      <c r="C50" s="77"/>
      <c r="D50" s="7">
        <v>221</v>
      </c>
      <c r="E50" s="21">
        <v>310</v>
      </c>
      <c r="F50" s="21">
        <v>315</v>
      </c>
      <c r="G50" s="7">
        <f t="shared" si="3"/>
        <v>625</v>
      </c>
    </row>
    <row r="51" spans="1:7" ht="15" customHeight="1">
      <c r="A51" s="69"/>
      <c r="B51" s="77" t="s">
        <v>54</v>
      </c>
      <c r="C51" s="77"/>
      <c r="D51" s="7">
        <v>315</v>
      </c>
      <c r="E51" s="21">
        <v>455</v>
      </c>
      <c r="F51" s="21">
        <v>422</v>
      </c>
      <c r="G51" s="7">
        <f t="shared" si="3"/>
        <v>877</v>
      </c>
    </row>
    <row r="52" spans="1:7" ht="15" customHeight="1">
      <c r="A52" s="69"/>
      <c r="B52" s="77" t="s">
        <v>55</v>
      </c>
      <c r="C52" s="77"/>
      <c r="D52" s="7">
        <v>93</v>
      </c>
      <c r="E52" s="21">
        <v>133</v>
      </c>
      <c r="F52" s="21">
        <v>128</v>
      </c>
      <c r="G52" s="7">
        <f t="shared" si="3"/>
        <v>261</v>
      </c>
    </row>
    <row r="53" spans="1:7" ht="15" customHeight="1">
      <c r="A53" s="69"/>
      <c r="B53" s="77" t="s">
        <v>56</v>
      </c>
      <c r="C53" s="77"/>
      <c r="D53" s="7">
        <v>135</v>
      </c>
      <c r="E53" s="21">
        <v>171</v>
      </c>
      <c r="F53" s="21">
        <v>185</v>
      </c>
      <c r="G53" s="7">
        <f t="shared" si="3"/>
        <v>356</v>
      </c>
    </row>
    <row r="54" spans="1:7" ht="15" customHeight="1">
      <c r="A54" s="69"/>
      <c r="B54" s="77" t="s">
        <v>57</v>
      </c>
      <c r="C54" s="77"/>
      <c r="D54" s="7">
        <v>62</v>
      </c>
      <c r="E54" s="21">
        <v>86</v>
      </c>
      <c r="F54" s="21">
        <v>80</v>
      </c>
      <c r="G54" s="7">
        <f t="shared" si="3"/>
        <v>166</v>
      </c>
    </row>
    <row r="55" spans="1:7" ht="15" customHeight="1">
      <c r="A55" s="69"/>
      <c r="B55" s="77" t="s">
        <v>58</v>
      </c>
      <c r="C55" s="77"/>
      <c r="D55" s="7">
        <v>141</v>
      </c>
      <c r="E55" s="21">
        <v>203</v>
      </c>
      <c r="F55" s="21">
        <v>198</v>
      </c>
      <c r="G55" s="7">
        <f t="shared" si="3"/>
        <v>401</v>
      </c>
    </row>
    <row r="56" spans="1:7" ht="15" customHeight="1">
      <c r="A56" s="69"/>
      <c r="B56" s="77" t="s">
        <v>59</v>
      </c>
      <c r="C56" s="77"/>
      <c r="D56" s="7">
        <v>186</v>
      </c>
      <c r="E56" s="21">
        <v>259</v>
      </c>
      <c r="F56" s="21">
        <v>253</v>
      </c>
      <c r="G56" s="7">
        <f t="shared" si="3"/>
        <v>512</v>
      </c>
    </row>
    <row r="57" spans="1:7" ht="15" customHeight="1">
      <c r="A57" s="69"/>
      <c r="B57" s="77" t="s">
        <v>60</v>
      </c>
      <c r="C57" s="77"/>
      <c r="D57" s="7">
        <v>496</v>
      </c>
      <c r="E57" s="21">
        <v>657</v>
      </c>
      <c r="F57" s="21">
        <v>664</v>
      </c>
      <c r="G57" s="7">
        <f t="shared" si="3"/>
        <v>1321</v>
      </c>
    </row>
    <row r="58" spans="1:7" ht="15" customHeight="1">
      <c r="A58" s="69"/>
      <c r="B58" s="77" t="s">
        <v>61</v>
      </c>
      <c r="C58" s="77"/>
      <c r="D58" s="7">
        <v>297</v>
      </c>
      <c r="E58" s="21">
        <v>398</v>
      </c>
      <c r="F58" s="21">
        <v>372</v>
      </c>
      <c r="G58" s="7">
        <f t="shared" si="3"/>
        <v>770</v>
      </c>
    </row>
    <row r="59" spans="1:7" ht="15" customHeight="1">
      <c r="A59" s="69"/>
      <c r="B59" s="77" t="s">
        <v>62</v>
      </c>
      <c r="C59" s="77"/>
      <c r="D59" s="7">
        <v>164</v>
      </c>
      <c r="E59" s="21">
        <v>242</v>
      </c>
      <c r="F59" s="21">
        <v>273</v>
      </c>
      <c r="G59" s="7">
        <f t="shared" si="3"/>
        <v>515</v>
      </c>
    </row>
    <row r="60" spans="1:7" ht="15" customHeight="1">
      <c r="A60" s="69"/>
      <c r="B60" s="77" t="s">
        <v>63</v>
      </c>
      <c r="C60" s="77"/>
      <c r="D60" s="7">
        <v>98</v>
      </c>
      <c r="E60" s="21">
        <v>165</v>
      </c>
      <c r="F60" s="21">
        <v>164</v>
      </c>
      <c r="G60" s="7">
        <f t="shared" si="3"/>
        <v>329</v>
      </c>
    </row>
    <row r="61" spans="1:7" ht="15" customHeight="1">
      <c r="A61" s="69"/>
      <c r="B61" s="77" t="s">
        <v>64</v>
      </c>
      <c r="C61" s="77"/>
      <c r="D61" s="7">
        <v>58</v>
      </c>
      <c r="E61" s="21">
        <v>113</v>
      </c>
      <c r="F61" s="21">
        <v>105</v>
      </c>
      <c r="G61" s="7">
        <f t="shared" si="3"/>
        <v>218</v>
      </c>
    </row>
    <row r="62" spans="1:7" ht="15" customHeight="1">
      <c r="A62" s="69"/>
      <c r="B62" s="77" t="s">
        <v>65</v>
      </c>
      <c r="C62" s="77"/>
      <c r="D62" s="7">
        <v>77</v>
      </c>
      <c r="E62" s="21">
        <v>74</v>
      </c>
      <c r="F62" s="21">
        <v>3</v>
      </c>
      <c r="G62" s="7">
        <f t="shared" si="3"/>
        <v>77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4065</v>
      </c>
      <c r="E64" s="11">
        <f>SUM(E46:E63)</f>
        <v>5706</v>
      </c>
      <c r="F64" s="11">
        <f>SUM(F46:F63)</f>
        <v>5549</v>
      </c>
      <c r="G64" s="11">
        <f>SUM(G46:G63)</f>
        <v>11255</v>
      </c>
    </row>
    <row r="65" spans="1:7" ht="15" customHeight="1" thickTop="1">
      <c r="A65" s="71" t="s">
        <v>68</v>
      </c>
      <c r="B65" s="73" t="s">
        <v>69</v>
      </c>
      <c r="C65" s="74"/>
      <c r="D65" s="24">
        <v>56</v>
      </c>
      <c r="E65" s="22">
        <v>76</v>
      </c>
      <c r="F65" s="22">
        <v>73</v>
      </c>
      <c r="G65" s="10">
        <f>SUM(E65:F65)</f>
        <v>149</v>
      </c>
    </row>
    <row r="66" spans="1:7" ht="15" customHeight="1">
      <c r="A66" s="69"/>
      <c r="B66" s="60" t="s">
        <v>70</v>
      </c>
      <c r="C66" s="61"/>
      <c r="D66" s="23">
        <v>108</v>
      </c>
      <c r="E66" s="21">
        <v>161</v>
      </c>
      <c r="F66" s="21">
        <v>151</v>
      </c>
      <c r="G66" s="7">
        <f>SUM(E66:F66)</f>
        <v>312</v>
      </c>
    </row>
    <row r="67" spans="1:7" ht="15" customHeight="1">
      <c r="A67" s="69"/>
      <c r="B67" s="60" t="s">
        <v>71</v>
      </c>
      <c r="C67" s="61"/>
      <c r="D67" s="23">
        <v>111</v>
      </c>
      <c r="E67" s="21">
        <v>174</v>
      </c>
      <c r="F67" s="21">
        <v>179</v>
      </c>
      <c r="G67" s="7">
        <f aca="true" t="shared" si="4" ref="G67:G91">SUM(E67:F67)</f>
        <v>353</v>
      </c>
    </row>
    <row r="68" spans="1:7" ht="15" customHeight="1">
      <c r="A68" s="69"/>
      <c r="B68" s="60" t="s">
        <v>72</v>
      </c>
      <c r="C68" s="61"/>
      <c r="D68" s="23">
        <v>193</v>
      </c>
      <c r="E68" s="21">
        <v>296</v>
      </c>
      <c r="F68" s="21">
        <v>254</v>
      </c>
      <c r="G68" s="7">
        <f t="shared" si="4"/>
        <v>550</v>
      </c>
    </row>
    <row r="69" spans="1:7" ht="15" customHeight="1">
      <c r="A69" s="69"/>
      <c r="B69" s="60" t="s">
        <v>73</v>
      </c>
      <c r="C69" s="61"/>
      <c r="D69" s="23">
        <v>153</v>
      </c>
      <c r="E69" s="21">
        <v>232</v>
      </c>
      <c r="F69" s="21">
        <v>218</v>
      </c>
      <c r="G69" s="7">
        <f t="shared" si="4"/>
        <v>450</v>
      </c>
    </row>
    <row r="70" spans="1:7" ht="15" customHeight="1">
      <c r="A70" s="69"/>
      <c r="B70" s="60" t="s">
        <v>74</v>
      </c>
      <c r="C70" s="61"/>
      <c r="D70" s="23">
        <v>124</v>
      </c>
      <c r="E70" s="21">
        <v>152</v>
      </c>
      <c r="F70" s="21">
        <v>146</v>
      </c>
      <c r="G70" s="7">
        <f t="shared" si="4"/>
        <v>298</v>
      </c>
    </row>
    <row r="71" spans="1:7" ht="15" customHeight="1">
      <c r="A71" s="69"/>
      <c r="B71" s="60" t="s">
        <v>75</v>
      </c>
      <c r="C71" s="61"/>
      <c r="D71" s="23">
        <v>154</v>
      </c>
      <c r="E71" s="21">
        <v>239</v>
      </c>
      <c r="F71" s="21">
        <v>207</v>
      </c>
      <c r="G71" s="7">
        <f t="shared" si="4"/>
        <v>446</v>
      </c>
    </row>
    <row r="72" spans="1:7" ht="15" customHeight="1">
      <c r="A72" s="69"/>
      <c r="B72" s="60" t="s">
        <v>76</v>
      </c>
      <c r="C72" s="61"/>
      <c r="D72" s="23">
        <v>171</v>
      </c>
      <c r="E72" s="21">
        <v>279</v>
      </c>
      <c r="F72" s="21">
        <v>285</v>
      </c>
      <c r="G72" s="7">
        <f t="shared" si="4"/>
        <v>564</v>
      </c>
    </row>
    <row r="73" spans="1:7" ht="15" customHeight="1">
      <c r="A73" s="69"/>
      <c r="B73" s="60" t="s">
        <v>77</v>
      </c>
      <c r="C73" s="61"/>
      <c r="D73" s="23">
        <v>208</v>
      </c>
      <c r="E73" s="21">
        <v>347</v>
      </c>
      <c r="F73" s="21">
        <v>315</v>
      </c>
      <c r="G73" s="7">
        <f t="shared" si="4"/>
        <v>662</v>
      </c>
    </row>
    <row r="74" spans="1:7" ht="15" customHeight="1">
      <c r="A74" s="69"/>
      <c r="B74" s="60" t="s">
        <v>78</v>
      </c>
      <c r="C74" s="61"/>
      <c r="D74" s="23">
        <v>179</v>
      </c>
      <c r="E74" s="21">
        <v>273</v>
      </c>
      <c r="F74" s="21">
        <v>286</v>
      </c>
      <c r="G74" s="7">
        <f t="shared" si="4"/>
        <v>559</v>
      </c>
    </row>
    <row r="75" spans="1:7" ht="15" customHeight="1">
      <c r="A75" s="69"/>
      <c r="B75" s="60" t="s">
        <v>79</v>
      </c>
      <c r="C75" s="61"/>
      <c r="D75" s="23">
        <v>98</v>
      </c>
      <c r="E75" s="21">
        <v>158</v>
      </c>
      <c r="F75" s="21">
        <v>146</v>
      </c>
      <c r="G75" s="7">
        <f t="shared" si="4"/>
        <v>304</v>
      </c>
    </row>
    <row r="76" spans="1:7" ht="15" customHeight="1">
      <c r="A76" s="69"/>
      <c r="B76" s="60" t="s">
        <v>80</v>
      </c>
      <c r="C76" s="61"/>
      <c r="D76" s="23">
        <v>60</v>
      </c>
      <c r="E76" s="21">
        <v>101</v>
      </c>
      <c r="F76" s="21">
        <v>88</v>
      </c>
      <c r="G76" s="7">
        <f t="shared" si="4"/>
        <v>189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192</v>
      </c>
      <c r="F77" s="21">
        <v>187</v>
      </c>
      <c r="G77" s="7">
        <f t="shared" si="4"/>
        <v>379</v>
      </c>
    </row>
    <row r="78" spans="1:7" ht="15" customHeight="1">
      <c r="A78" s="69"/>
      <c r="B78" s="60" t="s">
        <v>82</v>
      </c>
      <c r="C78" s="61"/>
      <c r="D78" s="23">
        <v>318</v>
      </c>
      <c r="E78" s="21">
        <v>479</v>
      </c>
      <c r="F78" s="21">
        <v>492</v>
      </c>
      <c r="G78" s="7">
        <f t="shared" si="4"/>
        <v>971</v>
      </c>
    </row>
    <row r="79" spans="1:7" ht="15" customHeight="1">
      <c r="A79" s="69"/>
      <c r="B79" s="60" t="s">
        <v>83</v>
      </c>
      <c r="C79" s="61"/>
      <c r="D79" s="23">
        <v>694</v>
      </c>
      <c r="E79" s="21">
        <v>994</v>
      </c>
      <c r="F79" s="21">
        <v>1015</v>
      </c>
      <c r="G79" s="7">
        <f t="shared" si="4"/>
        <v>2009</v>
      </c>
    </row>
    <row r="80" spans="1:7" ht="15" customHeight="1">
      <c r="A80" s="69"/>
      <c r="B80" s="60" t="s">
        <v>84</v>
      </c>
      <c r="C80" s="61"/>
      <c r="D80" s="23">
        <v>218</v>
      </c>
      <c r="E80" s="21">
        <v>348</v>
      </c>
      <c r="F80" s="21">
        <v>320</v>
      </c>
      <c r="G80" s="7">
        <f t="shared" si="4"/>
        <v>668</v>
      </c>
    </row>
    <row r="81" spans="1:7" ht="15" customHeight="1">
      <c r="A81" s="69"/>
      <c r="B81" s="60" t="s">
        <v>85</v>
      </c>
      <c r="C81" s="61"/>
      <c r="D81" s="23">
        <v>146</v>
      </c>
      <c r="E81" s="21">
        <v>209</v>
      </c>
      <c r="F81" s="21">
        <v>201</v>
      </c>
      <c r="G81" s="7">
        <f t="shared" si="4"/>
        <v>410</v>
      </c>
    </row>
    <row r="82" spans="1:7" ht="15" customHeight="1">
      <c r="A82" s="69"/>
      <c r="B82" s="60" t="s">
        <v>86</v>
      </c>
      <c r="C82" s="61"/>
      <c r="D82" s="23">
        <v>268</v>
      </c>
      <c r="E82" s="21">
        <v>418</v>
      </c>
      <c r="F82" s="21">
        <v>390</v>
      </c>
      <c r="G82" s="7">
        <f t="shared" si="4"/>
        <v>808</v>
      </c>
    </row>
    <row r="83" spans="1:7" ht="15" customHeight="1">
      <c r="A83" s="69"/>
      <c r="B83" s="60" t="s">
        <v>87</v>
      </c>
      <c r="C83" s="61"/>
      <c r="D83" s="23">
        <v>112</v>
      </c>
      <c r="E83" s="21">
        <v>181</v>
      </c>
      <c r="F83" s="21">
        <v>162</v>
      </c>
      <c r="G83" s="7">
        <f t="shared" si="4"/>
        <v>343</v>
      </c>
    </row>
    <row r="84" spans="1:7" ht="15" customHeight="1">
      <c r="A84" s="69"/>
      <c r="B84" s="60" t="s">
        <v>88</v>
      </c>
      <c r="C84" s="61"/>
      <c r="D84" s="23">
        <v>84</v>
      </c>
      <c r="E84" s="21">
        <v>124</v>
      </c>
      <c r="F84" s="21">
        <v>127</v>
      </c>
      <c r="G84" s="7">
        <f t="shared" si="4"/>
        <v>251</v>
      </c>
    </row>
    <row r="85" spans="1:7" ht="15" customHeight="1">
      <c r="A85" s="69"/>
      <c r="B85" s="60" t="s">
        <v>89</v>
      </c>
      <c r="C85" s="61"/>
      <c r="D85" s="23">
        <v>124</v>
      </c>
      <c r="E85" s="21">
        <v>191</v>
      </c>
      <c r="F85" s="21">
        <v>210</v>
      </c>
      <c r="G85" s="7">
        <f t="shared" si="4"/>
        <v>401</v>
      </c>
    </row>
    <row r="86" spans="1:7" ht="15" customHeight="1">
      <c r="A86" s="69"/>
      <c r="B86" s="60" t="s">
        <v>90</v>
      </c>
      <c r="C86" s="61"/>
      <c r="D86" s="23">
        <v>72</v>
      </c>
      <c r="E86" s="21">
        <v>115</v>
      </c>
      <c r="F86" s="21">
        <v>129</v>
      </c>
      <c r="G86" s="7">
        <f t="shared" si="4"/>
        <v>244</v>
      </c>
    </row>
    <row r="87" spans="1:7" ht="15" customHeight="1">
      <c r="A87" s="69"/>
      <c r="B87" s="60" t="s">
        <v>91</v>
      </c>
      <c r="C87" s="61"/>
      <c r="D87" s="23">
        <v>160</v>
      </c>
      <c r="E87" s="21">
        <v>304</v>
      </c>
      <c r="F87" s="21">
        <v>299</v>
      </c>
      <c r="G87" s="7">
        <f t="shared" si="4"/>
        <v>603</v>
      </c>
    </row>
    <row r="88" spans="1:7" ht="15" customHeight="1">
      <c r="A88" s="69"/>
      <c r="B88" s="60" t="s">
        <v>92</v>
      </c>
      <c r="C88" s="61"/>
      <c r="D88" s="23">
        <v>110</v>
      </c>
      <c r="E88" s="21">
        <v>204</v>
      </c>
      <c r="F88" s="21">
        <v>202</v>
      </c>
      <c r="G88" s="7">
        <f t="shared" si="4"/>
        <v>406</v>
      </c>
    </row>
    <row r="89" spans="1:7" ht="15" customHeight="1">
      <c r="A89" s="69"/>
      <c r="B89" s="60" t="s">
        <v>93</v>
      </c>
      <c r="C89" s="61"/>
      <c r="D89" s="23">
        <v>62</v>
      </c>
      <c r="E89" s="21">
        <v>30</v>
      </c>
      <c r="F89" s="21">
        <v>32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23">
        <v>103</v>
      </c>
      <c r="E90" s="21">
        <v>36</v>
      </c>
      <c r="F90" s="21">
        <v>67</v>
      </c>
      <c r="G90" s="7">
        <f t="shared" si="4"/>
        <v>103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4266</v>
      </c>
      <c r="E92" s="11">
        <f>SUM(E65:E91)</f>
        <v>6345</v>
      </c>
      <c r="F92" s="11">
        <f>SUM(F65:F91)</f>
        <v>6202</v>
      </c>
      <c r="G92" s="11">
        <f>SUM(G65:G91)</f>
        <v>12547</v>
      </c>
    </row>
    <row r="93" spans="1:7" ht="15" customHeight="1" thickBot="1" thickTop="1">
      <c r="A93" s="12"/>
      <c r="B93" s="82" t="s">
        <v>97</v>
      </c>
      <c r="C93" s="83"/>
      <c r="D93" s="56">
        <f>SUM(D6:D26,D28:D44,D46:D63,D65:D91)</f>
        <v>14532</v>
      </c>
      <c r="E93" s="56">
        <f>SUM(E6:E26,E28:E44,E46:E63,E65:E91)</f>
        <v>20660</v>
      </c>
      <c r="F93" s="56">
        <f>SUM(F6:F26,F28:F44,F46:F63,F65:F91)</f>
        <v>20178</v>
      </c>
      <c r="G93" s="56">
        <f>SUM(G6:G26,G28:G44,G46:G63,G65:G91)</f>
        <v>40838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29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63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92</v>
      </c>
      <c r="E102" s="19">
        <v>49</v>
      </c>
      <c r="F102" s="19">
        <v>64</v>
      </c>
      <c r="G102" s="19">
        <f>SUM(E102:F102)</f>
        <v>113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130" zoomScaleNormal="130" zoomScalePageLayoutView="0" workbookViewId="0" topLeftCell="B37">
      <selection activeCell="H2" sqref="H2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62" t="s">
        <v>116</v>
      </c>
      <c r="G1" s="63"/>
      <c r="H1" s="28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f>477-D25</f>
        <v>419</v>
      </c>
      <c r="E6" s="21">
        <f>694-E25</f>
        <v>600</v>
      </c>
      <c r="F6" s="21">
        <f>719-F25</f>
        <v>595</v>
      </c>
      <c r="G6" s="7">
        <f>SUM(E6:F6)</f>
        <v>1195</v>
      </c>
    </row>
    <row r="7" spans="1:7" ht="15" customHeight="1">
      <c r="A7" s="69"/>
      <c r="B7" s="60" t="s">
        <v>9</v>
      </c>
      <c r="C7" s="61"/>
      <c r="D7" s="7">
        <v>138</v>
      </c>
      <c r="E7" s="21">
        <v>176</v>
      </c>
      <c r="F7" s="21">
        <v>187</v>
      </c>
      <c r="G7" s="7">
        <f aca="true" t="shared" si="0" ref="G7:G13">SUM(E7:F7)</f>
        <v>363</v>
      </c>
    </row>
    <row r="8" spans="1:7" ht="15" customHeight="1">
      <c r="A8" s="69"/>
      <c r="B8" s="60" t="s">
        <v>10</v>
      </c>
      <c r="C8" s="61"/>
      <c r="D8" s="7">
        <v>92</v>
      </c>
      <c r="E8" s="21">
        <v>117</v>
      </c>
      <c r="F8" s="21">
        <v>119</v>
      </c>
      <c r="G8" s="7">
        <f t="shared" si="0"/>
        <v>236</v>
      </c>
    </row>
    <row r="9" spans="1:7" ht="15" customHeight="1">
      <c r="A9" s="69"/>
      <c r="B9" s="60" t="s">
        <v>11</v>
      </c>
      <c r="C9" s="61"/>
      <c r="D9" s="7">
        <v>316</v>
      </c>
      <c r="E9" s="21">
        <v>413</v>
      </c>
      <c r="F9" s="21">
        <v>453</v>
      </c>
      <c r="G9" s="7">
        <f t="shared" si="0"/>
        <v>866</v>
      </c>
    </row>
    <row r="10" spans="1:7" ht="15" customHeight="1">
      <c r="A10" s="69"/>
      <c r="B10" s="60" t="s">
        <v>12</v>
      </c>
      <c r="C10" s="61"/>
      <c r="D10" s="7">
        <v>88</v>
      </c>
      <c r="E10" s="21">
        <v>111</v>
      </c>
      <c r="F10" s="21">
        <v>110</v>
      </c>
      <c r="G10" s="7">
        <f t="shared" si="0"/>
        <v>221</v>
      </c>
    </row>
    <row r="11" spans="1:7" ht="15" customHeight="1">
      <c r="A11" s="69"/>
      <c r="B11" s="60" t="s">
        <v>13</v>
      </c>
      <c r="C11" s="61"/>
      <c r="D11" s="7">
        <v>79</v>
      </c>
      <c r="E11" s="21">
        <v>108</v>
      </c>
      <c r="F11" s="21">
        <v>95</v>
      </c>
      <c r="G11" s="7">
        <f t="shared" si="0"/>
        <v>203</v>
      </c>
    </row>
    <row r="12" spans="1:7" ht="15" customHeight="1">
      <c r="A12" s="69"/>
      <c r="B12" s="60" t="s">
        <v>14</v>
      </c>
      <c r="C12" s="61"/>
      <c r="D12" s="7">
        <v>80</v>
      </c>
      <c r="E12" s="21">
        <v>115</v>
      </c>
      <c r="F12" s="21">
        <v>120</v>
      </c>
      <c r="G12" s="7">
        <f t="shared" si="0"/>
        <v>235</v>
      </c>
    </row>
    <row r="13" spans="1:7" ht="15" customHeight="1">
      <c r="A13" s="69"/>
      <c r="B13" s="60" t="s">
        <v>15</v>
      </c>
      <c r="C13" s="61"/>
      <c r="D13" s="7">
        <v>328</v>
      </c>
      <c r="E13" s="21">
        <v>463</v>
      </c>
      <c r="F13" s="21">
        <v>478</v>
      </c>
      <c r="G13" s="7">
        <f t="shared" si="0"/>
        <v>941</v>
      </c>
    </row>
    <row r="14" spans="1:7" ht="15" customHeight="1">
      <c r="A14" s="69"/>
      <c r="B14" s="60" t="s">
        <v>16</v>
      </c>
      <c r="C14" s="61"/>
      <c r="D14" s="7">
        <v>167</v>
      </c>
      <c r="E14" s="21">
        <v>272</v>
      </c>
      <c r="F14" s="21">
        <v>226</v>
      </c>
      <c r="G14" s="7">
        <f aca="true" t="shared" si="1" ref="G14:G26">SUM(E14:F14)</f>
        <v>498</v>
      </c>
    </row>
    <row r="15" spans="1:7" ht="15" customHeight="1">
      <c r="A15" s="69"/>
      <c r="B15" s="60" t="s">
        <v>17</v>
      </c>
      <c r="C15" s="61"/>
      <c r="D15" s="7">
        <v>226</v>
      </c>
      <c r="E15" s="21">
        <v>313</v>
      </c>
      <c r="F15" s="21">
        <v>305</v>
      </c>
      <c r="G15" s="7">
        <f t="shared" si="1"/>
        <v>618</v>
      </c>
    </row>
    <row r="16" spans="1:7" ht="15" customHeight="1">
      <c r="A16" s="69"/>
      <c r="B16" s="60" t="s">
        <v>18</v>
      </c>
      <c r="C16" s="61"/>
      <c r="D16" s="7">
        <v>145</v>
      </c>
      <c r="E16" s="21">
        <v>225</v>
      </c>
      <c r="F16" s="21">
        <v>207</v>
      </c>
      <c r="G16" s="7">
        <f t="shared" si="1"/>
        <v>432</v>
      </c>
    </row>
    <row r="17" spans="1:7" ht="15" customHeight="1">
      <c r="A17" s="69"/>
      <c r="B17" s="60" t="s">
        <v>19</v>
      </c>
      <c r="C17" s="61"/>
      <c r="D17" s="7">
        <v>156</v>
      </c>
      <c r="E17" s="21">
        <v>211</v>
      </c>
      <c r="F17" s="21">
        <v>247</v>
      </c>
      <c r="G17" s="7">
        <f t="shared" si="1"/>
        <v>458</v>
      </c>
    </row>
    <row r="18" spans="1:7" ht="15" customHeight="1">
      <c r="A18" s="69"/>
      <c r="B18" s="60" t="s">
        <v>20</v>
      </c>
      <c r="C18" s="61"/>
      <c r="D18" s="7">
        <v>243</v>
      </c>
      <c r="E18" s="21">
        <v>284</v>
      </c>
      <c r="F18" s="21">
        <v>277</v>
      </c>
      <c r="G18" s="7">
        <f t="shared" si="1"/>
        <v>561</v>
      </c>
    </row>
    <row r="19" spans="1:7" ht="15" customHeight="1">
      <c r="A19" s="69"/>
      <c r="B19" s="60" t="s">
        <v>21</v>
      </c>
      <c r="C19" s="61"/>
      <c r="D19" s="7">
        <v>190</v>
      </c>
      <c r="E19" s="21">
        <v>278</v>
      </c>
      <c r="F19" s="21">
        <v>267</v>
      </c>
      <c r="G19" s="7">
        <f t="shared" si="1"/>
        <v>545</v>
      </c>
    </row>
    <row r="20" spans="1:7" ht="15" customHeight="1">
      <c r="A20" s="69"/>
      <c r="B20" s="60" t="s">
        <v>22</v>
      </c>
      <c r="C20" s="61"/>
      <c r="D20" s="7">
        <f>197-D26</f>
        <v>89</v>
      </c>
      <c r="E20" s="7">
        <f>160-E26</f>
        <v>128</v>
      </c>
      <c r="F20" s="7">
        <f>201-F26</f>
        <v>125</v>
      </c>
      <c r="G20" s="7">
        <f t="shared" si="1"/>
        <v>253</v>
      </c>
    </row>
    <row r="21" spans="1:7" ht="15" customHeight="1">
      <c r="A21" s="69"/>
      <c r="B21" s="60" t="s">
        <v>23</v>
      </c>
      <c r="C21" s="61"/>
      <c r="D21" s="7">
        <v>462</v>
      </c>
      <c r="E21" s="21">
        <v>739</v>
      </c>
      <c r="F21" s="21">
        <v>719</v>
      </c>
      <c r="G21" s="7">
        <f t="shared" si="1"/>
        <v>1458</v>
      </c>
    </row>
    <row r="22" spans="1:7" ht="15" customHeight="1">
      <c r="A22" s="69"/>
      <c r="B22" s="60" t="s">
        <v>24</v>
      </c>
      <c r="C22" s="61"/>
      <c r="D22" s="7">
        <v>350</v>
      </c>
      <c r="E22" s="21">
        <v>516</v>
      </c>
      <c r="F22" s="21">
        <v>567</v>
      </c>
      <c r="G22" s="7">
        <f t="shared" si="1"/>
        <v>1083</v>
      </c>
    </row>
    <row r="23" spans="1:7" ht="15" customHeight="1">
      <c r="A23" s="69"/>
      <c r="B23" s="60" t="s">
        <v>25</v>
      </c>
      <c r="C23" s="61"/>
      <c r="D23" s="7">
        <v>395</v>
      </c>
      <c r="E23" s="21">
        <v>577</v>
      </c>
      <c r="F23" s="21">
        <v>507</v>
      </c>
      <c r="G23" s="7">
        <f t="shared" si="1"/>
        <v>1084</v>
      </c>
    </row>
    <row r="24" spans="1:8" ht="15" customHeight="1">
      <c r="A24" s="69"/>
      <c r="B24" s="60" t="s">
        <v>26</v>
      </c>
      <c r="C24" s="61"/>
      <c r="D24" s="7">
        <v>42</v>
      </c>
      <c r="E24" s="21">
        <v>61</v>
      </c>
      <c r="F24" s="21">
        <v>64</v>
      </c>
      <c r="G24" s="7">
        <f t="shared" si="1"/>
        <v>125</v>
      </c>
      <c r="H24" s="2"/>
    </row>
    <row r="25" spans="1:8" ht="15" customHeight="1">
      <c r="A25" s="69"/>
      <c r="B25" s="25" t="s">
        <v>106</v>
      </c>
      <c r="C25" s="26"/>
      <c r="D25" s="8">
        <v>58</v>
      </c>
      <c r="E25" s="27">
        <v>94</v>
      </c>
      <c r="F25" s="27">
        <v>124</v>
      </c>
      <c r="G25" s="7">
        <f t="shared" si="1"/>
        <v>218</v>
      </c>
      <c r="H25" s="2"/>
    </row>
    <row r="26" spans="1:8" ht="15" customHeight="1">
      <c r="A26" s="69"/>
      <c r="B26" s="60" t="s">
        <v>27</v>
      </c>
      <c r="C26" s="61"/>
      <c r="D26" s="8">
        <v>108</v>
      </c>
      <c r="E26" s="8">
        <v>32</v>
      </c>
      <c r="F26" s="8">
        <v>76</v>
      </c>
      <c r="G26" s="8">
        <f t="shared" si="1"/>
        <v>108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4171</v>
      </c>
      <c r="E27" s="9">
        <f>SUM(E6:E26)</f>
        <v>5833</v>
      </c>
      <c r="F27" s="9">
        <f>SUM(F6:F26)</f>
        <v>5868</v>
      </c>
      <c r="G27" s="9">
        <f>SUM(G6:G26)</f>
        <v>11701</v>
      </c>
    </row>
    <row r="28" spans="1:7" ht="15" customHeight="1" thickTop="1">
      <c r="A28" s="71" t="s">
        <v>29</v>
      </c>
      <c r="B28" s="73" t="s">
        <v>30</v>
      </c>
      <c r="C28" s="74"/>
      <c r="D28" s="10">
        <v>263</v>
      </c>
      <c r="E28" s="22">
        <v>415</v>
      </c>
      <c r="F28" s="22">
        <v>364</v>
      </c>
      <c r="G28" s="10">
        <f>SUM(E28:F28)</f>
        <v>779</v>
      </c>
    </row>
    <row r="29" spans="1:7" ht="15" customHeight="1">
      <c r="A29" s="69"/>
      <c r="B29" s="60" t="s">
        <v>31</v>
      </c>
      <c r="C29" s="61"/>
      <c r="D29" s="7">
        <v>103</v>
      </c>
      <c r="E29" s="21">
        <v>141</v>
      </c>
      <c r="F29" s="21">
        <v>122</v>
      </c>
      <c r="G29" s="7">
        <f>SUM(E29:F29)</f>
        <v>263</v>
      </c>
    </row>
    <row r="30" spans="1:7" ht="15" customHeight="1">
      <c r="A30" s="69"/>
      <c r="B30" s="60" t="s">
        <v>32</v>
      </c>
      <c r="C30" s="61"/>
      <c r="D30" s="7">
        <v>75</v>
      </c>
      <c r="E30" s="21">
        <v>106</v>
      </c>
      <c r="F30" s="21">
        <v>92</v>
      </c>
      <c r="G30" s="7">
        <f aca="true" t="shared" si="2" ref="G30:G44">SUM(E30:F30)</f>
        <v>198</v>
      </c>
    </row>
    <row r="31" spans="1:7" ht="15" customHeight="1">
      <c r="A31" s="69"/>
      <c r="B31" s="60" t="s">
        <v>33</v>
      </c>
      <c r="C31" s="61"/>
      <c r="D31" s="7">
        <v>224</v>
      </c>
      <c r="E31" s="21">
        <v>332</v>
      </c>
      <c r="F31" s="21">
        <v>281</v>
      </c>
      <c r="G31" s="7">
        <f t="shared" si="2"/>
        <v>613</v>
      </c>
    </row>
    <row r="32" spans="1:7" ht="15" customHeight="1">
      <c r="A32" s="69"/>
      <c r="B32" s="60" t="s">
        <v>34</v>
      </c>
      <c r="C32" s="61"/>
      <c r="D32" s="7">
        <v>52</v>
      </c>
      <c r="E32" s="21">
        <v>64</v>
      </c>
      <c r="F32" s="21">
        <v>62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7">
        <v>132</v>
      </c>
      <c r="E33" s="21">
        <v>188</v>
      </c>
      <c r="F33" s="21">
        <v>176</v>
      </c>
      <c r="G33" s="7">
        <f t="shared" si="2"/>
        <v>364</v>
      </c>
    </row>
    <row r="34" spans="1:7" ht="15" customHeight="1">
      <c r="A34" s="69"/>
      <c r="B34" s="60" t="s">
        <v>36</v>
      </c>
      <c r="C34" s="61"/>
      <c r="D34" s="7">
        <v>221</v>
      </c>
      <c r="E34" s="21">
        <v>303</v>
      </c>
      <c r="F34" s="21">
        <v>289</v>
      </c>
      <c r="G34" s="7">
        <f t="shared" si="2"/>
        <v>592</v>
      </c>
    </row>
    <row r="35" spans="1:7" ht="15" customHeight="1">
      <c r="A35" s="69"/>
      <c r="B35" s="60" t="s">
        <v>37</v>
      </c>
      <c r="C35" s="61"/>
      <c r="D35" s="7">
        <v>250</v>
      </c>
      <c r="E35" s="21">
        <v>356</v>
      </c>
      <c r="F35" s="21">
        <v>331</v>
      </c>
      <c r="G35" s="7">
        <f t="shared" si="2"/>
        <v>687</v>
      </c>
    </row>
    <row r="36" spans="1:7" ht="15" customHeight="1">
      <c r="A36" s="69"/>
      <c r="B36" s="60" t="s">
        <v>38</v>
      </c>
      <c r="C36" s="61"/>
      <c r="D36" s="7">
        <v>188</v>
      </c>
      <c r="E36" s="21">
        <v>246</v>
      </c>
      <c r="F36" s="21">
        <v>257</v>
      </c>
      <c r="G36" s="7">
        <f t="shared" si="2"/>
        <v>503</v>
      </c>
    </row>
    <row r="37" spans="1:7" ht="15" customHeight="1">
      <c r="A37" s="69"/>
      <c r="B37" s="60" t="s">
        <v>39</v>
      </c>
      <c r="C37" s="61"/>
      <c r="D37" s="7">
        <v>165</v>
      </c>
      <c r="E37" s="21">
        <v>270</v>
      </c>
      <c r="F37" s="21">
        <v>252</v>
      </c>
      <c r="G37" s="7">
        <f t="shared" si="2"/>
        <v>522</v>
      </c>
    </row>
    <row r="38" spans="1:7" ht="15" customHeight="1">
      <c r="A38" s="69"/>
      <c r="B38" s="60" t="s">
        <v>40</v>
      </c>
      <c r="C38" s="61"/>
      <c r="D38" s="7">
        <v>145</v>
      </c>
      <c r="E38" s="21">
        <v>134</v>
      </c>
      <c r="F38" s="21">
        <v>122</v>
      </c>
      <c r="G38" s="7">
        <f t="shared" si="2"/>
        <v>256</v>
      </c>
    </row>
    <row r="39" spans="1:7" ht="15" customHeight="1">
      <c r="A39" s="69"/>
      <c r="B39" s="60" t="s">
        <v>41</v>
      </c>
      <c r="C39" s="61"/>
      <c r="D39" s="7">
        <v>28</v>
      </c>
      <c r="E39" s="21">
        <v>32</v>
      </c>
      <c r="F39" s="21">
        <v>15</v>
      </c>
      <c r="G39" s="7">
        <f t="shared" si="2"/>
        <v>47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/>
      <c r="E41" s="7"/>
      <c r="F41" s="7"/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69"/>
      <c r="B43" s="60" t="s">
        <v>45</v>
      </c>
      <c r="C43" s="61"/>
      <c r="D43" s="7">
        <v>53</v>
      </c>
      <c r="E43" s="21">
        <v>92</v>
      </c>
      <c r="F43" s="21">
        <v>94</v>
      </c>
      <c r="G43" s="7">
        <f t="shared" si="2"/>
        <v>186</v>
      </c>
    </row>
    <row r="44" spans="1:7" ht="15" customHeight="1">
      <c r="A44" s="69"/>
      <c r="B44" s="60" t="s">
        <v>46</v>
      </c>
      <c r="C44" s="61"/>
      <c r="D44" s="7">
        <v>47</v>
      </c>
      <c r="E44" s="21">
        <v>63</v>
      </c>
      <c r="F44" s="21">
        <v>59</v>
      </c>
      <c r="G44" s="7">
        <f t="shared" si="2"/>
        <v>122</v>
      </c>
    </row>
    <row r="45" spans="1:7" ht="15" customHeight="1" thickBot="1">
      <c r="A45" s="72"/>
      <c r="B45" s="75" t="s">
        <v>47</v>
      </c>
      <c r="C45" s="75"/>
      <c r="D45" s="11">
        <f>SUM(D28:D44)</f>
        <v>2043</v>
      </c>
      <c r="E45" s="11">
        <f>SUM(E28:E44)</f>
        <v>2788</v>
      </c>
      <c r="F45" s="11">
        <f>SUM(F28:F44)</f>
        <v>2567</v>
      </c>
      <c r="G45" s="11">
        <f>SUM(G28:G44)</f>
        <v>5355</v>
      </c>
    </row>
    <row r="46" spans="1:7" ht="15" customHeight="1" thickTop="1">
      <c r="A46" s="71" t="s">
        <v>48</v>
      </c>
      <c r="B46" s="76" t="s">
        <v>49</v>
      </c>
      <c r="C46" s="76"/>
      <c r="D46" s="10">
        <v>1041</v>
      </c>
      <c r="E46" s="22">
        <v>1552</v>
      </c>
      <c r="F46" s="22">
        <v>1506</v>
      </c>
      <c r="G46" s="10">
        <f>SUM(E46:F46)</f>
        <v>3058</v>
      </c>
    </row>
    <row r="47" spans="1:7" ht="15" customHeight="1">
      <c r="A47" s="69"/>
      <c r="B47" s="77" t="s">
        <v>50</v>
      </c>
      <c r="C47" s="77"/>
      <c r="D47" s="7">
        <f>183-D63</f>
        <v>113</v>
      </c>
      <c r="E47" s="7">
        <f>154-E63</f>
        <v>139</v>
      </c>
      <c r="F47" s="7">
        <f>188-F63</f>
        <v>133</v>
      </c>
      <c r="G47" s="7">
        <f>SUM(E47:F47)</f>
        <v>272</v>
      </c>
    </row>
    <row r="48" spans="1:7" ht="15" customHeight="1">
      <c r="A48" s="69"/>
      <c r="B48" s="77" t="s">
        <v>51</v>
      </c>
      <c r="C48" s="77"/>
      <c r="D48" s="7">
        <v>331</v>
      </c>
      <c r="E48" s="21">
        <v>473</v>
      </c>
      <c r="F48" s="21">
        <v>447</v>
      </c>
      <c r="G48" s="7">
        <f aca="true" t="shared" si="3" ref="G48:G62">SUM(E48:F48)</f>
        <v>920</v>
      </c>
    </row>
    <row r="49" spans="1:7" ht="15" customHeight="1">
      <c r="A49" s="69"/>
      <c r="B49" s="77" t="s">
        <v>52</v>
      </c>
      <c r="C49" s="77"/>
      <c r="D49" s="7">
        <v>164</v>
      </c>
      <c r="E49" s="21">
        <v>248</v>
      </c>
      <c r="F49" s="21">
        <v>240</v>
      </c>
      <c r="G49" s="7">
        <f t="shared" si="3"/>
        <v>488</v>
      </c>
    </row>
    <row r="50" spans="1:7" ht="15" customHeight="1">
      <c r="A50" s="69"/>
      <c r="B50" s="77" t="s">
        <v>53</v>
      </c>
      <c r="C50" s="77"/>
      <c r="D50" s="7">
        <v>221</v>
      </c>
      <c r="E50" s="21">
        <v>310</v>
      </c>
      <c r="F50" s="21">
        <v>316</v>
      </c>
      <c r="G50" s="7">
        <f t="shared" si="3"/>
        <v>626</v>
      </c>
    </row>
    <row r="51" spans="1:7" ht="15" customHeight="1">
      <c r="A51" s="69"/>
      <c r="B51" s="77" t="s">
        <v>54</v>
      </c>
      <c r="C51" s="77"/>
      <c r="D51" s="7">
        <v>316</v>
      </c>
      <c r="E51" s="21">
        <v>455</v>
      </c>
      <c r="F51" s="21">
        <v>422</v>
      </c>
      <c r="G51" s="7">
        <f t="shared" si="3"/>
        <v>877</v>
      </c>
    </row>
    <row r="52" spans="1:7" ht="15" customHeight="1">
      <c r="A52" s="69"/>
      <c r="B52" s="77" t="s">
        <v>55</v>
      </c>
      <c r="C52" s="77"/>
      <c r="D52" s="7">
        <v>92</v>
      </c>
      <c r="E52" s="21">
        <v>132</v>
      </c>
      <c r="F52" s="21">
        <v>126</v>
      </c>
      <c r="G52" s="7">
        <f t="shared" si="3"/>
        <v>258</v>
      </c>
    </row>
    <row r="53" spans="1:7" ht="15" customHeight="1">
      <c r="A53" s="69"/>
      <c r="B53" s="77" t="s">
        <v>56</v>
      </c>
      <c r="C53" s="77"/>
      <c r="D53" s="7">
        <v>135</v>
      </c>
      <c r="E53" s="21">
        <v>170</v>
      </c>
      <c r="F53" s="21">
        <v>185</v>
      </c>
      <c r="G53" s="7">
        <f t="shared" si="3"/>
        <v>355</v>
      </c>
    </row>
    <row r="54" spans="1:7" ht="15" customHeight="1">
      <c r="A54" s="69"/>
      <c r="B54" s="77" t="s">
        <v>57</v>
      </c>
      <c r="C54" s="77"/>
      <c r="D54" s="7">
        <v>62</v>
      </c>
      <c r="E54" s="21">
        <v>90</v>
      </c>
      <c r="F54" s="21">
        <v>81</v>
      </c>
      <c r="G54" s="7">
        <f t="shared" si="3"/>
        <v>171</v>
      </c>
    </row>
    <row r="55" spans="1:7" ht="15" customHeight="1">
      <c r="A55" s="69"/>
      <c r="B55" s="77" t="s">
        <v>58</v>
      </c>
      <c r="C55" s="77"/>
      <c r="D55" s="7">
        <v>139</v>
      </c>
      <c r="E55" s="21">
        <v>205</v>
      </c>
      <c r="F55" s="21">
        <v>197</v>
      </c>
      <c r="G55" s="7">
        <f t="shared" si="3"/>
        <v>402</v>
      </c>
    </row>
    <row r="56" spans="1:7" ht="15" customHeight="1">
      <c r="A56" s="69"/>
      <c r="B56" s="77" t="s">
        <v>59</v>
      </c>
      <c r="C56" s="77"/>
      <c r="D56" s="7">
        <v>187</v>
      </c>
      <c r="E56" s="21">
        <v>260</v>
      </c>
      <c r="F56" s="21">
        <v>253</v>
      </c>
      <c r="G56" s="7">
        <f t="shared" si="3"/>
        <v>513</v>
      </c>
    </row>
    <row r="57" spans="1:7" ht="15" customHeight="1">
      <c r="A57" s="69"/>
      <c r="B57" s="77" t="s">
        <v>60</v>
      </c>
      <c r="C57" s="77"/>
      <c r="D57" s="7">
        <v>496</v>
      </c>
      <c r="E57" s="21">
        <v>653</v>
      </c>
      <c r="F57" s="21">
        <v>664</v>
      </c>
      <c r="G57" s="7">
        <f t="shared" si="3"/>
        <v>1317</v>
      </c>
    </row>
    <row r="58" spans="1:7" ht="15" customHeight="1">
      <c r="A58" s="69"/>
      <c r="B58" s="77" t="s">
        <v>61</v>
      </c>
      <c r="C58" s="77"/>
      <c r="D58" s="7">
        <v>297</v>
      </c>
      <c r="E58" s="21">
        <v>399</v>
      </c>
      <c r="F58" s="21">
        <v>371</v>
      </c>
      <c r="G58" s="7">
        <f t="shared" si="3"/>
        <v>770</v>
      </c>
    </row>
    <row r="59" spans="1:7" ht="15" customHeight="1">
      <c r="A59" s="69"/>
      <c r="B59" s="77" t="s">
        <v>62</v>
      </c>
      <c r="C59" s="77"/>
      <c r="D59" s="7">
        <v>164</v>
      </c>
      <c r="E59" s="21">
        <v>242</v>
      </c>
      <c r="F59" s="21">
        <v>271</v>
      </c>
      <c r="G59" s="7">
        <f t="shared" si="3"/>
        <v>513</v>
      </c>
    </row>
    <row r="60" spans="1:7" ht="15" customHeight="1">
      <c r="A60" s="69"/>
      <c r="B60" s="77" t="s">
        <v>63</v>
      </c>
      <c r="C60" s="77"/>
      <c r="D60" s="7">
        <v>98</v>
      </c>
      <c r="E60" s="21">
        <v>164</v>
      </c>
      <c r="F60" s="21">
        <v>164</v>
      </c>
      <c r="G60" s="7">
        <f t="shared" si="3"/>
        <v>328</v>
      </c>
    </row>
    <row r="61" spans="1:7" ht="15" customHeight="1">
      <c r="A61" s="69"/>
      <c r="B61" s="77" t="s">
        <v>64</v>
      </c>
      <c r="C61" s="77"/>
      <c r="D61" s="7">
        <v>58</v>
      </c>
      <c r="E61" s="21">
        <v>113</v>
      </c>
      <c r="F61" s="21">
        <v>103</v>
      </c>
      <c r="G61" s="7">
        <f t="shared" si="3"/>
        <v>216</v>
      </c>
    </row>
    <row r="62" spans="1:7" ht="15" customHeight="1">
      <c r="A62" s="69"/>
      <c r="B62" s="77" t="s">
        <v>65</v>
      </c>
      <c r="C62" s="77"/>
      <c r="D62" s="7">
        <v>76</v>
      </c>
      <c r="E62" s="21">
        <v>73</v>
      </c>
      <c r="F62" s="21">
        <v>3</v>
      </c>
      <c r="G62" s="7">
        <f t="shared" si="3"/>
        <v>76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4060</v>
      </c>
      <c r="E64" s="11">
        <f>SUM(E46:E63)</f>
        <v>5693</v>
      </c>
      <c r="F64" s="11">
        <f>SUM(F46:F63)</f>
        <v>5537</v>
      </c>
      <c r="G64" s="11">
        <f>SUM(G46:G63)</f>
        <v>11230</v>
      </c>
    </row>
    <row r="65" spans="1:7" ht="15" customHeight="1" thickTop="1">
      <c r="A65" s="71" t="s">
        <v>68</v>
      </c>
      <c r="B65" s="73" t="s">
        <v>69</v>
      </c>
      <c r="C65" s="74"/>
      <c r="D65" s="24">
        <v>57</v>
      </c>
      <c r="E65" s="22">
        <v>77</v>
      </c>
      <c r="F65" s="22">
        <v>72</v>
      </c>
      <c r="G65" s="10">
        <f>SUM(E65:F65)</f>
        <v>149</v>
      </c>
    </row>
    <row r="66" spans="1:7" ht="15" customHeight="1">
      <c r="A66" s="69"/>
      <c r="B66" s="60" t="s">
        <v>70</v>
      </c>
      <c r="C66" s="61"/>
      <c r="D66" s="23">
        <v>108</v>
      </c>
      <c r="E66" s="21">
        <v>162</v>
      </c>
      <c r="F66" s="21">
        <v>150</v>
      </c>
      <c r="G66" s="7">
        <f>SUM(E66:F66)</f>
        <v>312</v>
      </c>
    </row>
    <row r="67" spans="1:7" ht="15" customHeight="1">
      <c r="A67" s="69"/>
      <c r="B67" s="60" t="s">
        <v>71</v>
      </c>
      <c r="C67" s="61"/>
      <c r="D67" s="23">
        <v>112</v>
      </c>
      <c r="E67" s="21">
        <v>175</v>
      </c>
      <c r="F67" s="21">
        <v>182</v>
      </c>
      <c r="G67" s="7">
        <f aca="true" t="shared" si="4" ref="G67:G91">SUM(E67:F67)</f>
        <v>357</v>
      </c>
    </row>
    <row r="68" spans="1:7" ht="15" customHeight="1">
      <c r="A68" s="69"/>
      <c r="B68" s="60" t="s">
        <v>72</v>
      </c>
      <c r="C68" s="61"/>
      <c r="D68" s="23">
        <v>193</v>
      </c>
      <c r="E68" s="21">
        <v>295</v>
      </c>
      <c r="F68" s="21">
        <v>254</v>
      </c>
      <c r="G68" s="7">
        <f t="shared" si="4"/>
        <v>549</v>
      </c>
    </row>
    <row r="69" spans="1:7" ht="15" customHeight="1">
      <c r="A69" s="69"/>
      <c r="B69" s="60" t="s">
        <v>73</v>
      </c>
      <c r="C69" s="61"/>
      <c r="D69" s="23">
        <v>153</v>
      </c>
      <c r="E69" s="21">
        <v>231</v>
      </c>
      <c r="F69" s="21">
        <v>218</v>
      </c>
      <c r="G69" s="7">
        <f t="shared" si="4"/>
        <v>449</v>
      </c>
    </row>
    <row r="70" spans="1:7" ht="15" customHeight="1">
      <c r="A70" s="69"/>
      <c r="B70" s="60" t="s">
        <v>74</v>
      </c>
      <c r="C70" s="61"/>
      <c r="D70" s="23">
        <v>124</v>
      </c>
      <c r="E70" s="21">
        <v>151</v>
      </c>
      <c r="F70" s="21">
        <v>146</v>
      </c>
      <c r="G70" s="7">
        <f t="shared" si="4"/>
        <v>297</v>
      </c>
    </row>
    <row r="71" spans="1:7" ht="15" customHeight="1">
      <c r="A71" s="69"/>
      <c r="B71" s="60" t="s">
        <v>75</v>
      </c>
      <c r="C71" s="61"/>
      <c r="D71" s="23">
        <v>154</v>
      </c>
      <c r="E71" s="21">
        <v>238</v>
      </c>
      <c r="F71" s="21">
        <v>207</v>
      </c>
      <c r="G71" s="7">
        <f t="shared" si="4"/>
        <v>445</v>
      </c>
    </row>
    <row r="72" spans="1:7" ht="15" customHeight="1">
      <c r="A72" s="69"/>
      <c r="B72" s="60" t="s">
        <v>76</v>
      </c>
      <c r="C72" s="61"/>
      <c r="D72" s="23">
        <v>173</v>
      </c>
      <c r="E72" s="21">
        <v>280</v>
      </c>
      <c r="F72" s="21">
        <v>285</v>
      </c>
      <c r="G72" s="7">
        <f t="shared" si="4"/>
        <v>565</v>
      </c>
    </row>
    <row r="73" spans="1:7" ht="15" customHeight="1">
      <c r="A73" s="69"/>
      <c r="B73" s="60" t="s">
        <v>77</v>
      </c>
      <c r="C73" s="61"/>
      <c r="D73" s="23">
        <v>209</v>
      </c>
      <c r="E73" s="21">
        <v>348</v>
      </c>
      <c r="F73" s="21">
        <v>316</v>
      </c>
      <c r="G73" s="7">
        <f t="shared" si="4"/>
        <v>664</v>
      </c>
    </row>
    <row r="74" spans="1:7" ht="15" customHeight="1">
      <c r="A74" s="69"/>
      <c r="B74" s="60" t="s">
        <v>78</v>
      </c>
      <c r="C74" s="61"/>
      <c r="D74" s="23">
        <v>182</v>
      </c>
      <c r="E74" s="21">
        <v>276</v>
      </c>
      <c r="F74" s="21">
        <v>288</v>
      </c>
      <c r="G74" s="7">
        <f t="shared" si="4"/>
        <v>564</v>
      </c>
    </row>
    <row r="75" spans="1:7" ht="15" customHeight="1">
      <c r="A75" s="69"/>
      <c r="B75" s="60" t="s">
        <v>79</v>
      </c>
      <c r="C75" s="61"/>
      <c r="D75" s="23">
        <v>97</v>
      </c>
      <c r="E75" s="21">
        <v>156</v>
      </c>
      <c r="F75" s="21">
        <v>145</v>
      </c>
      <c r="G75" s="7">
        <f t="shared" si="4"/>
        <v>301</v>
      </c>
    </row>
    <row r="76" spans="1:7" ht="15" customHeight="1">
      <c r="A76" s="69"/>
      <c r="B76" s="60" t="s">
        <v>80</v>
      </c>
      <c r="C76" s="61"/>
      <c r="D76" s="23">
        <v>60</v>
      </c>
      <c r="E76" s="21">
        <v>101</v>
      </c>
      <c r="F76" s="21">
        <v>87</v>
      </c>
      <c r="G76" s="7">
        <f t="shared" si="4"/>
        <v>188</v>
      </c>
    </row>
    <row r="77" spans="1:7" ht="15" customHeight="1">
      <c r="A77" s="69"/>
      <c r="B77" s="60" t="s">
        <v>81</v>
      </c>
      <c r="C77" s="61"/>
      <c r="D77" s="23">
        <v>129</v>
      </c>
      <c r="E77" s="21">
        <v>191</v>
      </c>
      <c r="F77" s="21">
        <v>188</v>
      </c>
      <c r="G77" s="7">
        <f t="shared" si="4"/>
        <v>379</v>
      </c>
    </row>
    <row r="78" spans="1:7" ht="15" customHeight="1">
      <c r="A78" s="69"/>
      <c r="B78" s="60" t="s">
        <v>82</v>
      </c>
      <c r="C78" s="61"/>
      <c r="D78" s="23">
        <v>320</v>
      </c>
      <c r="E78" s="21">
        <v>478</v>
      </c>
      <c r="F78" s="21">
        <v>492</v>
      </c>
      <c r="G78" s="7">
        <f t="shared" si="4"/>
        <v>970</v>
      </c>
    </row>
    <row r="79" spans="1:7" ht="15" customHeight="1">
      <c r="A79" s="69"/>
      <c r="B79" s="60" t="s">
        <v>83</v>
      </c>
      <c r="C79" s="61"/>
      <c r="D79" s="23">
        <v>696</v>
      </c>
      <c r="E79" s="21">
        <v>994</v>
      </c>
      <c r="F79" s="21">
        <v>1019</v>
      </c>
      <c r="G79" s="7">
        <f t="shared" si="4"/>
        <v>2013</v>
      </c>
    </row>
    <row r="80" spans="1:7" ht="15" customHeight="1">
      <c r="A80" s="69"/>
      <c r="B80" s="60" t="s">
        <v>84</v>
      </c>
      <c r="C80" s="61"/>
      <c r="D80" s="23">
        <v>217</v>
      </c>
      <c r="E80" s="21">
        <v>346</v>
      </c>
      <c r="F80" s="21">
        <v>323</v>
      </c>
      <c r="G80" s="7">
        <f t="shared" si="4"/>
        <v>669</v>
      </c>
    </row>
    <row r="81" spans="1:7" ht="15" customHeight="1">
      <c r="A81" s="69"/>
      <c r="B81" s="60" t="s">
        <v>85</v>
      </c>
      <c r="C81" s="61"/>
      <c r="D81" s="23">
        <v>144</v>
      </c>
      <c r="E81" s="21">
        <v>206</v>
      </c>
      <c r="F81" s="21">
        <v>200</v>
      </c>
      <c r="G81" s="7">
        <f t="shared" si="4"/>
        <v>406</v>
      </c>
    </row>
    <row r="82" spans="1:7" ht="15" customHeight="1">
      <c r="A82" s="69"/>
      <c r="B82" s="60" t="s">
        <v>86</v>
      </c>
      <c r="C82" s="61"/>
      <c r="D82" s="23">
        <v>266</v>
      </c>
      <c r="E82" s="21">
        <v>416</v>
      </c>
      <c r="F82" s="21">
        <v>390</v>
      </c>
      <c r="G82" s="7">
        <f t="shared" si="4"/>
        <v>806</v>
      </c>
    </row>
    <row r="83" spans="1:7" ht="15" customHeight="1">
      <c r="A83" s="69"/>
      <c r="B83" s="60" t="s">
        <v>87</v>
      </c>
      <c r="C83" s="61"/>
      <c r="D83" s="23">
        <v>112</v>
      </c>
      <c r="E83" s="21">
        <v>181</v>
      </c>
      <c r="F83" s="21">
        <v>162</v>
      </c>
      <c r="G83" s="7">
        <f t="shared" si="4"/>
        <v>343</v>
      </c>
    </row>
    <row r="84" spans="1:7" ht="15" customHeight="1">
      <c r="A84" s="69"/>
      <c r="B84" s="60" t="s">
        <v>88</v>
      </c>
      <c r="C84" s="61"/>
      <c r="D84" s="23">
        <v>83</v>
      </c>
      <c r="E84" s="21">
        <v>123</v>
      </c>
      <c r="F84" s="21">
        <v>129</v>
      </c>
      <c r="G84" s="7">
        <f t="shared" si="4"/>
        <v>252</v>
      </c>
    </row>
    <row r="85" spans="1:7" ht="15" customHeight="1">
      <c r="A85" s="69"/>
      <c r="B85" s="60" t="s">
        <v>89</v>
      </c>
      <c r="C85" s="61"/>
      <c r="D85" s="23">
        <v>124</v>
      </c>
      <c r="E85" s="21">
        <v>191</v>
      </c>
      <c r="F85" s="21">
        <v>209</v>
      </c>
      <c r="G85" s="7">
        <f t="shared" si="4"/>
        <v>400</v>
      </c>
    </row>
    <row r="86" spans="1:7" ht="15" customHeight="1">
      <c r="A86" s="69"/>
      <c r="B86" s="60" t="s">
        <v>90</v>
      </c>
      <c r="C86" s="61"/>
      <c r="D86" s="23">
        <v>72</v>
      </c>
      <c r="E86" s="21">
        <v>115</v>
      </c>
      <c r="F86" s="21">
        <v>130</v>
      </c>
      <c r="G86" s="7">
        <f t="shared" si="4"/>
        <v>245</v>
      </c>
    </row>
    <row r="87" spans="1:7" ht="15" customHeight="1">
      <c r="A87" s="69"/>
      <c r="B87" s="60" t="s">
        <v>91</v>
      </c>
      <c r="C87" s="61"/>
      <c r="D87" s="23">
        <v>159</v>
      </c>
      <c r="E87" s="21">
        <v>303</v>
      </c>
      <c r="F87" s="21">
        <v>297</v>
      </c>
      <c r="G87" s="7">
        <f t="shared" si="4"/>
        <v>600</v>
      </c>
    </row>
    <row r="88" spans="1:7" ht="15" customHeight="1">
      <c r="A88" s="69"/>
      <c r="B88" s="60" t="s">
        <v>92</v>
      </c>
      <c r="C88" s="61"/>
      <c r="D88" s="23">
        <v>110</v>
      </c>
      <c r="E88" s="21">
        <v>202</v>
      </c>
      <c r="F88" s="21">
        <v>205</v>
      </c>
      <c r="G88" s="7">
        <f t="shared" si="4"/>
        <v>407</v>
      </c>
    </row>
    <row r="89" spans="1:7" ht="15" customHeight="1">
      <c r="A89" s="69"/>
      <c r="B89" s="60" t="s">
        <v>93</v>
      </c>
      <c r="C89" s="61"/>
      <c r="D89" s="23">
        <v>62</v>
      </c>
      <c r="E89" s="21">
        <v>30</v>
      </c>
      <c r="F89" s="21">
        <v>32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23">
        <v>103</v>
      </c>
      <c r="E90" s="21">
        <v>36</v>
      </c>
      <c r="F90" s="21">
        <v>67</v>
      </c>
      <c r="G90" s="7">
        <f t="shared" si="4"/>
        <v>103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4272</v>
      </c>
      <c r="E92" s="11">
        <f>SUM(E65:E91)</f>
        <v>6334</v>
      </c>
      <c r="F92" s="11">
        <f>SUM(F65:F91)</f>
        <v>6214</v>
      </c>
      <c r="G92" s="11">
        <f>SUM(G65:G91)</f>
        <v>12548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14546</v>
      </c>
      <c r="E93" s="13">
        <f>SUM(E6:E26,E28:E44,E46:E63,E65:E91)</f>
        <v>20648</v>
      </c>
      <c r="F93" s="13">
        <f>SUM(F6:F26,F28:F44,F46:F63,F65:F91)</f>
        <v>20186</v>
      </c>
      <c r="G93" s="13">
        <f>SUM(G6:G26,G28:G44,G46:G63,G65:G91)</f>
        <v>40834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30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62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92</v>
      </c>
      <c r="E102" s="19">
        <v>49</v>
      </c>
      <c r="F102" s="19">
        <v>64</v>
      </c>
      <c r="G102" s="19">
        <f>SUM(E102:F102)</f>
        <v>113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130" zoomScaleNormal="130" zoomScaleSheetLayoutView="75" zoomScalePageLayoutView="0" workbookViewId="0" topLeftCell="A1">
      <selection activeCell="B20" sqref="B20:C20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104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v>465</v>
      </c>
      <c r="E6" s="21">
        <v>687</v>
      </c>
      <c r="F6" s="21">
        <v>714</v>
      </c>
      <c r="G6" s="7">
        <f>SUM(E6:F6)</f>
        <v>1401</v>
      </c>
    </row>
    <row r="7" spans="1:7" ht="15" customHeight="1">
      <c r="A7" s="69"/>
      <c r="B7" s="60" t="s">
        <v>9</v>
      </c>
      <c r="C7" s="61"/>
      <c r="D7" s="7">
        <v>138</v>
      </c>
      <c r="E7" s="21">
        <v>186</v>
      </c>
      <c r="F7" s="21">
        <v>190</v>
      </c>
      <c r="G7" s="7">
        <f aca="true" t="shared" si="0" ref="G7:G13">SUM(E7:F7)</f>
        <v>376</v>
      </c>
    </row>
    <row r="8" spans="1:7" ht="15" customHeight="1">
      <c r="A8" s="69"/>
      <c r="B8" s="60" t="s">
        <v>10</v>
      </c>
      <c r="C8" s="61"/>
      <c r="D8" s="7">
        <v>88</v>
      </c>
      <c r="E8" s="21">
        <v>113</v>
      </c>
      <c r="F8" s="21">
        <v>117</v>
      </c>
      <c r="G8" s="7">
        <f t="shared" si="0"/>
        <v>230</v>
      </c>
    </row>
    <row r="9" spans="1:7" ht="15" customHeight="1">
      <c r="A9" s="69"/>
      <c r="B9" s="60" t="s">
        <v>11</v>
      </c>
      <c r="C9" s="61"/>
      <c r="D9" s="7">
        <v>318</v>
      </c>
      <c r="E9" s="21">
        <v>418</v>
      </c>
      <c r="F9" s="21">
        <v>466</v>
      </c>
      <c r="G9" s="7">
        <f t="shared" si="0"/>
        <v>884</v>
      </c>
    </row>
    <row r="10" spans="1:7" ht="15" customHeight="1">
      <c r="A10" s="69"/>
      <c r="B10" s="60" t="s">
        <v>12</v>
      </c>
      <c r="C10" s="61"/>
      <c r="D10" s="7">
        <v>80</v>
      </c>
      <c r="E10" s="21">
        <v>101</v>
      </c>
      <c r="F10" s="21">
        <v>103</v>
      </c>
      <c r="G10" s="7">
        <f t="shared" si="0"/>
        <v>204</v>
      </c>
    </row>
    <row r="11" spans="1:7" ht="15" customHeight="1">
      <c r="A11" s="69"/>
      <c r="B11" s="60" t="s">
        <v>13</v>
      </c>
      <c r="C11" s="61"/>
      <c r="D11" s="7">
        <v>82</v>
      </c>
      <c r="E11" s="21">
        <v>112</v>
      </c>
      <c r="F11" s="21">
        <v>97</v>
      </c>
      <c r="G11" s="7">
        <f t="shared" si="0"/>
        <v>209</v>
      </c>
    </row>
    <row r="12" spans="1:7" ht="15" customHeight="1">
      <c r="A12" s="69"/>
      <c r="B12" s="60" t="s">
        <v>14</v>
      </c>
      <c r="C12" s="61"/>
      <c r="D12" s="7">
        <v>81</v>
      </c>
      <c r="E12" s="21">
        <v>122</v>
      </c>
      <c r="F12" s="21">
        <v>127</v>
      </c>
      <c r="G12" s="7">
        <f t="shared" si="0"/>
        <v>249</v>
      </c>
    </row>
    <row r="13" spans="1:7" ht="15" customHeight="1">
      <c r="A13" s="69"/>
      <c r="B13" s="60" t="s">
        <v>15</v>
      </c>
      <c r="C13" s="61"/>
      <c r="D13" s="7">
        <v>326</v>
      </c>
      <c r="E13" s="21">
        <v>462</v>
      </c>
      <c r="F13" s="21">
        <v>466</v>
      </c>
      <c r="G13" s="7">
        <f t="shared" si="0"/>
        <v>928</v>
      </c>
    </row>
    <row r="14" spans="1:7" ht="15" customHeight="1">
      <c r="A14" s="69"/>
      <c r="B14" s="60" t="s">
        <v>16</v>
      </c>
      <c r="C14" s="61"/>
      <c r="D14" s="7">
        <v>168</v>
      </c>
      <c r="E14" s="21">
        <v>281</v>
      </c>
      <c r="F14" s="21">
        <v>239</v>
      </c>
      <c r="G14" s="7">
        <f aca="true" t="shared" si="1" ref="G14:G25">SUM(E14:F14)</f>
        <v>520</v>
      </c>
    </row>
    <row r="15" spans="1:7" ht="15" customHeight="1">
      <c r="A15" s="69"/>
      <c r="B15" s="60" t="s">
        <v>17</v>
      </c>
      <c r="C15" s="61"/>
      <c r="D15" s="7">
        <v>223</v>
      </c>
      <c r="E15" s="21">
        <v>319</v>
      </c>
      <c r="F15" s="21">
        <v>316</v>
      </c>
      <c r="G15" s="7">
        <f t="shared" si="1"/>
        <v>635</v>
      </c>
    </row>
    <row r="16" spans="1:7" ht="15" customHeight="1">
      <c r="A16" s="69"/>
      <c r="B16" s="60" t="s">
        <v>18</v>
      </c>
      <c r="C16" s="61"/>
      <c r="D16" s="7">
        <v>140</v>
      </c>
      <c r="E16" s="21">
        <v>221</v>
      </c>
      <c r="F16" s="21">
        <v>206</v>
      </c>
      <c r="G16" s="7">
        <f t="shared" si="1"/>
        <v>427</v>
      </c>
    </row>
    <row r="17" spans="1:7" ht="15" customHeight="1">
      <c r="A17" s="69"/>
      <c r="B17" s="60" t="s">
        <v>19</v>
      </c>
      <c r="C17" s="61"/>
      <c r="D17" s="7">
        <v>160</v>
      </c>
      <c r="E17" s="21">
        <v>216</v>
      </c>
      <c r="F17" s="21">
        <v>254</v>
      </c>
      <c r="G17" s="7">
        <f t="shared" si="1"/>
        <v>470</v>
      </c>
    </row>
    <row r="18" spans="1:7" ht="15" customHeight="1">
      <c r="A18" s="69"/>
      <c r="B18" s="60" t="s">
        <v>20</v>
      </c>
      <c r="C18" s="61"/>
      <c r="D18" s="7">
        <v>257</v>
      </c>
      <c r="E18" s="21">
        <v>295</v>
      </c>
      <c r="F18" s="21">
        <v>289</v>
      </c>
      <c r="G18" s="7">
        <f t="shared" si="1"/>
        <v>584</v>
      </c>
    </row>
    <row r="19" spans="1:7" ht="15" customHeight="1">
      <c r="A19" s="69"/>
      <c r="B19" s="60" t="s">
        <v>21</v>
      </c>
      <c r="C19" s="61"/>
      <c r="D19" s="7">
        <v>184</v>
      </c>
      <c r="E19" s="21">
        <v>272</v>
      </c>
      <c r="F19" s="21">
        <v>266</v>
      </c>
      <c r="G19" s="7">
        <f t="shared" si="1"/>
        <v>538</v>
      </c>
    </row>
    <row r="20" spans="1:7" ht="15" customHeight="1">
      <c r="A20" s="69"/>
      <c r="B20" s="60" t="s">
        <v>22</v>
      </c>
      <c r="C20" s="61"/>
      <c r="D20" s="7">
        <f>197-D25</f>
        <v>87</v>
      </c>
      <c r="E20" s="7">
        <f>159-E25</f>
        <v>128</v>
      </c>
      <c r="F20" s="7">
        <f>201-F25</f>
        <v>122</v>
      </c>
      <c r="G20" s="7">
        <f t="shared" si="1"/>
        <v>250</v>
      </c>
    </row>
    <row r="21" spans="1:7" ht="15" customHeight="1">
      <c r="A21" s="69"/>
      <c r="B21" s="60" t="s">
        <v>23</v>
      </c>
      <c r="C21" s="61"/>
      <c r="D21" s="7">
        <v>442</v>
      </c>
      <c r="E21" s="21">
        <v>724</v>
      </c>
      <c r="F21" s="21">
        <v>692</v>
      </c>
      <c r="G21" s="7">
        <f t="shared" si="1"/>
        <v>1416</v>
      </c>
    </row>
    <row r="22" spans="1:7" ht="15" customHeight="1">
      <c r="A22" s="69"/>
      <c r="B22" s="60" t="s">
        <v>24</v>
      </c>
      <c r="C22" s="61"/>
      <c r="D22" s="7">
        <v>327</v>
      </c>
      <c r="E22" s="21">
        <v>483</v>
      </c>
      <c r="F22" s="21">
        <v>538</v>
      </c>
      <c r="G22" s="7">
        <f t="shared" si="1"/>
        <v>1021</v>
      </c>
    </row>
    <row r="23" spans="1:7" ht="15" customHeight="1">
      <c r="A23" s="69"/>
      <c r="B23" s="60" t="s">
        <v>25</v>
      </c>
      <c r="C23" s="61"/>
      <c r="D23" s="7">
        <v>381</v>
      </c>
      <c r="E23" s="21">
        <v>576</v>
      </c>
      <c r="F23" s="21">
        <v>507</v>
      </c>
      <c r="G23" s="7">
        <f t="shared" si="1"/>
        <v>1083</v>
      </c>
    </row>
    <row r="24" spans="1:8" ht="15" customHeight="1">
      <c r="A24" s="69"/>
      <c r="B24" s="60" t="s">
        <v>26</v>
      </c>
      <c r="C24" s="61"/>
      <c r="D24" s="7">
        <v>40</v>
      </c>
      <c r="E24" s="21">
        <v>57</v>
      </c>
      <c r="F24" s="21">
        <v>52</v>
      </c>
      <c r="G24" s="7">
        <f t="shared" si="1"/>
        <v>109</v>
      </c>
      <c r="H24" s="2"/>
    </row>
    <row r="25" spans="1:8" ht="15" customHeight="1">
      <c r="A25" s="69"/>
      <c r="B25" s="60" t="s">
        <v>27</v>
      </c>
      <c r="C25" s="61"/>
      <c r="D25" s="8">
        <v>110</v>
      </c>
      <c r="E25" s="8">
        <v>31</v>
      </c>
      <c r="F25" s="8">
        <v>79</v>
      </c>
      <c r="G25" s="8">
        <f t="shared" si="1"/>
        <v>110</v>
      </c>
      <c r="H25" s="2"/>
    </row>
    <row r="26" spans="1:7" ht="15" customHeight="1" thickBot="1">
      <c r="A26" s="69"/>
      <c r="B26" s="70" t="s">
        <v>28</v>
      </c>
      <c r="C26" s="70"/>
      <c r="D26" s="9">
        <f>SUM(D6:D25)</f>
        <v>4097</v>
      </c>
      <c r="E26" s="9">
        <f>SUM(E6:E25)</f>
        <v>5804</v>
      </c>
      <c r="F26" s="9">
        <f>SUM(F6:F25)</f>
        <v>5840</v>
      </c>
      <c r="G26" s="9">
        <f>SUM(G6:G25)</f>
        <v>11644</v>
      </c>
    </row>
    <row r="27" spans="1:7" ht="15" customHeight="1" thickTop="1">
      <c r="A27" s="71" t="s">
        <v>29</v>
      </c>
      <c r="B27" s="73" t="s">
        <v>30</v>
      </c>
      <c r="C27" s="74"/>
      <c r="D27" s="10">
        <v>259</v>
      </c>
      <c r="E27" s="22">
        <v>410</v>
      </c>
      <c r="F27" s="22">
        <v>369</v>
      </c>
      <c r="G27" s="10">
        <f>SUM(E27:F27)</f>
        <v>779</v>
      </c>
    </row>
    <row r="28" spans="1:7" ht="15" customHeight="1">
      <c r="A28" s="69"/>
      <c r="B28" s="60" t="s">
        <v>31</v>
      </c>
      <c r="C28" s="61"/>
      <c r="D28" s="7">
        <v>107</v>
      </c>
      <c r="E28" s="21">
        <v>153</v>
      </c>
      <c r="F28" s="21">
        <v>127</v>
      </c>
      <c r="G28" s="7">
        <f>SUM(E28:F28)</f>
        <v>280</v>
      </c>
    </row>
    <row r="29" spans="1:7" ht="15" customHeight="1">
      <c r="A29" s="69"/>
      <c r="B29" s="60" t="s">
        <v>32</v>
      </c>
      <c r="C29" s="61"/>
      <c r="D29" s="7">
        <v>66</v>
      </c>
      <c r="E29" s="21">
        <v>101</v>
      </c>
      <c r="F29" s="21">
        <v>88</v>
      </c>
      <c r="G29" s="7">
        <f aca="true" t="shared" si="2" ref="G29:G43">SUM(E29:F29)</f>
        <v>189</v>
      </c>
    </row>
    <row r="30" spans="1:7" ht="15" customHeight="1">
      <c r="A30" s="69"/>
      <c r="B30" s="60" t="s">
        <v>33</v>
      </c>
      <c r="C30" s="61"/>
      <c r="D30" s="7">
        <v>221</v>
      </c>
      <c r="E30" s="21">
        <v>333</v>
      </c>
      <c r="F30" s="21">
        <v>282</v>
      </c>
      <c r="G30" s="7">
        <f t="shared" si="2"/>
        <v>615</v>
      </c>
    </row>
    <row r="31" spans="1:7" ht="15" customHeight="1">
      <c r="A31" s="69"/>
      <c r="B31" s="60" t="s">
        <v>34</v>
      </c>
      <c r="C31" s="61"/>
      <c r="D31" s="7">
        <v>54</v>
      </c>
      <c r="E31" s="21">
        <v>66</v>
      </c>
      <c r="F31" s="21">
        <v>61</v>
      </c>
      <c r="G31" s="7">
        <f t="shared" si="2"/>
        <v>127</v>
      </c>
    </row>
    <row r="32" spans="1:7" ht="15" customHeight="1">
      <c r="A32" s="69"/>
      <c r="B32" s="60" t="s">
        <v>35</v>
      </c>
      <c r="C32" s="61"/>
      <c r="D32" s="7">
        <v>133</v>
      </c>
      <c r="E32" s="21">
        <v>187</v>
      </c>
      <c r="F32" s="21">
        <v>183</v>
      </c>
      <c r="G32" s="7">
        <f t="shared" si="2"/>
        <v>370</v>
      </c>
    </row>
    <row r="33" spans="1:7" ht="15" customHeight="1">
      <c r="A33" s="69"/>
      <c r="B33" s="60" t="s">
        <v>36</v>
      </c>
      <c r="C33" s="61"/>
      <c r="D33" s="7">
        <v>210</v>
      </c>
      <c r="E33" s="21">
        <v>299</v>
      </c>
      <c r="F33" s="21">
        <v>290</v>
      </c>
      <c r="G33" s="7">
        <f t="shared" si="2"/>
        <v>589</v>
      </c>
    </row>
    <row r="34" spans="1:7" ht="15" customHeight="1">
      <c r="A34" s="69"/>
      <c r="B34" s="60" t="s">
        <v>37</v>
      </c>
      <c r="C34" s="61"/>
      <c r="D34" s="7">
        <v>251</v>
      </c>
      <c r="E34" s="21">
        <v>362</v>
      </c>
      <c r="F34" s="21">
        <v>348</v>
      </c>
      <c r="G34" s="7">
        <f t="shared" si="2"/>
        <v>710</v>
      </c>
    </row>
    <row r="35" spans="1:7" ht="15" customHeight="1">
      <c r="A35" s="69"/>
      <c r="B35" s="60" t="s">
        <v>38</v>
      </c>
      <c r="C35" s="61"/>
      <c r="D35" s="7">
        <v>177</v>
      </c>
      <c r="E35" s="21">
        <v>241</v>
      </c>
      <c r="F35" s="21">
        <v>246</v>
      </c>
      <c r="G35" s="7">
        <f t="shared" si="2"/>
        <v>487</v>
      </c>
    </row>
    <row r="36" spans="1:7" ht="15" customHeight="1">
      <c r="A36" s="69"/>
      <c r="B36" s="60" t="s">
        <v>39</v>
      </c>
      <c r="C36" s="61"/>
      <c r="D36" s="7">
        <v>153</v>
      </c>
      <c r="E36" s="21">
        <v>253</v>
      </c>
      <c r="F36" s="21">
        <v>240</v>
      </c>
      <c r="G36" s="7">
        <f t="shared" si="2"/>
        <v>493</v>
      </c>
    </row>
    <row r="37" spans="1:7" ht="15" customHeight="1">
      <c r="A37" s="69"/>
      <c r="B37" s="60" t="s">
        <v>40</v>
      </c>
      <c r="C37" s="61"/>
      <c r="D37" s="7">
        <v>147</v>
      </c>
      <c r="E37" s="21">
        <v>138</v>
      </c>
      <c r="F37" s="21">
        <v>127</v>
      </c>
      <c r="G37" s="7">
        <f t="shared" si="2"/>
        <v>265</v>
      </c>
    </row>
    <row r="38" spans="1:7" ht="15" customHeight="1">
      <c r="A38" s="69"/>
      <c r="B38" s="60" t="s">
        <v>41</v>
      </c>
      <c r="C38" s="61"/>
      <c r="D38" s="7">
        <v>29</v>
      </c>
      <c r="E38" s="21">
        <v>31</v>
      </c>
      <c r="F38" s="21">
        <v>10</v>
      </c>
      <c r="G38" s="7">
        <f t="shared" si="2"/>
        <v>41</v>
      </c>
    </row>
    <row r="39" spans="1:7" ht="15" customHeight="1">
      <c r="A39" s="69"/>
      <c r="B39" s="60" t="s">
        <v>42</v>
      </c>
      <c r="C39" s="61"/>
      <c r="D39" s="7">
        <v>32</v>
      </c>
      <c r="E39" s="21">
        <v>30</v>
      </c>
      <c r="F39" s="21">
        <v>2</v>
      </c>
      <c r="G39" s="7">
        <f t="shared" si="2"/>
        <v>32</v>
      </c>
    </row>
    <row r="40" spans="1:7" ht="15" customHeight="1">
      <c r="A40" s="69"/>
      <c r="B40" s="60" t="s">
        <v>43</v>
      </c>
      <c r="C40" s="61"/>
      <c r="D40" s="7">
        <v>0</v>
      </c>
      <c r="E40" s="7">
        <v>0</v>
      </c>
      <c r="F40" s="7">
        <v>0</v>
      </c>
      <c r="G40" s="7">
        <f t="shared" si="2"/>
        <v>0</v>
      </c>
    </row>
    <row r="41" spans="1:7" ht="15" customHeight="1">
      <c r="A41" s="69"/>
      <c r="B41" s="60" t="s">
        <v>44</v>
      </c>
      <c r="C41" s="61"/>
      <c r="D41" s="7">
        <v>69</v>
      </c>
      <c r="E41" s="21">
        <v>17</v>
      </c>
      <c r="F41" s="21">
        <v>52</v>
      </c>
      <c r="G41" s="7">
        <f t="shared" si="2"/>
        <v>69</v>
      </c>
    </row>
    <row r="42" spans="1:7" ht="15" customHeight="1">
      <c r="A42" s="69"/>
      <c r="B42" s="60" t="s">
        <v>45</v>
      </c>
      <c r="C42" s="61"/>
      <c r="D42" s="7">
        <v>55</v>
      </c>
      <c r="E42" s="21">
        <v>96</v>
      </c>
      <c r="F42" s="21">
        <v>100</v>
      </c>
      <c r="G42" s="7">
        <f t="shared" si="2"/>
        <v>196</v>
      </c>
    </row>
    <row r="43" spans="1:7" ht="15" customHeight="1">
      <c r="A43" s="69"/>
      <c r="B43" s="60" t="s">
        <v>46</v>
      </c>
      <c r="C43" s="61"/>
      <c r="D43" s="7">
        <v>45</v>
      </c>
      <c r="E43" s="21">
        <v>61</v>
      </c>
      <c r="F43" s="21">
        <v>59</v>
      </c>
      <c r="G43" s="7">
        <f t="shared" si="2"/>
        <v>120</v>
      </c>
    </row>
    <row r="44" spans="1:7" ht="15" customHeight="1" thickBot="1">
      <c r="A44" s="72"/>
      <c r="B44" s="75" t="s">
        <v>47</v>
      </c>
      <c r="C44" s="75"/>
      <c r="D44" s="11">
        <f>SUM(D27:D43)</f>
        <v>2008</v>
      </c>
      <c r="E44" s="11">
        <f>SUM(E27:E43)</f>
        <v>2778</v>
      </c>
      <c r="F44" s="11">
        <f>SUM(F27:F43)</f>
        <v>2584</v>
      </c>
      <c r="G44" s="11">
        <f>SUM(G27:G43)</f>
        <v>5362</v>
      </c>
    </row>
    <row r="45" spans="1:7" ht="15" customHeight="1" thickTop="1">
      <c r="A45" s="71" t="s">
        <v>48</v>
      </c>
      <c r="B45" s="76" t="s">
        <v>49</v>
      </c>
      <c r="C45" s="76"/>
      <c r="D45" s="10">
        <v>1034</v>
      </c>
      <c r="E45" s="22">
        <v>1541</v>
      </c>
      <c r="F45" s="22">
        <v>1505</v>
      </c>
      <c r="G45" s="10">
        <f>SUM(E45:F45)</f>
        <v>3046</v>
      </c>
    </row>
    <row r="46" spans="1:7" ht="15" customHeight="1">
      <c r="A46" s="69"/>
      <c r="B46" s="77" t="s">
        <v>50</v>
      </c>
      <c r="C46" s="77"/>
      <c r="D46" s="7">
        <f>184-D62</f>
        <v>114</v>
      </c>
      <c r="E46" s="7">
        <f>164-E62</f>
        <v>149</v>
      </c>
      <c r="F46" s="7">
        <f>197-F62</f>
        <v>142</v>
      </c>
      <c r="G46" s="7">
        <f>SUM(E46:F46)</f>
        <v>291</v>
      </c>
    </row>
    <row r="47" spans="1:7" ht="15" customHeight="1">
      <c r="A47" s="69"/>
      <c r="B47" s="77" t="s">
        <v>51</v>
      </c>
      <c r="C47" s="77"/>
      <c r="D47" s="7">
        <v>332</v>
      </c>
      <c r="E47" s="21">
        <v>462</v>
      </c>
      <c r="F47" s="21">
        <v>443</v>
      </c>
      <c r="G47" s="7">
        <f aca="true" t="shared" si="3" ref="G47:G61">SUM(E47:F47)</f>
        <v>905</v>
      </c>
    </row>
    <row r="48" spans="1:7" ht="15" customHeight="1">
      <c r="A48" s="69"/>
      <c r="B48" s="77" t="s">
        <v>52</v>
      </c>
      <c r="C48" s="77"/>
      <c r="D48" s="7">
        <v>164</v>
      </c>
      <c r="E48" s="21">
        <v>251</v>
      </c>
      <c r="F48" s="21">
        <v>243</v>
      </c>
      <c r="G48" s="7">
        <f t="shared" si="3"/>
        <v>494</v>
      </c>
    </row>
    <row r="49" spans="1:7" ht="15" customHeight="1">
      <c r="A49" s="69"/>
      <c r="B49" s="77" t="s">
        <v>53</v>
      </c>
      <c r="C49" s="77"/>
      <c r="D49" s="7">
        <v>217</v>
      </c>
      <c r="E49" s="21">
        <v>315</v>
      </c>
      <c r="F49" s="21">
        <v>312</v>
      </c>
      <c r="G49" s="7">
        <f t="shared" si="3"/>
        <v>627</v>
      </c>
    </row>
    <row r="50" spans="1:7" ht="15" customHeight="1">
      <c r="A50" s="69"/>
      <c r="B50" s="77" t="s">
        <v>54</v>
      </c>
      <c r="C50" s="77"/>
      <c r="D50" s="7">
        <v>302</v>
      </c>
      <c r="E50" s="21">
        <v>446</v>
      </c>
      <c r="F50" s="21">
        <v>422</v>
      </c>
      <c r="G50" s="7">
        <f t="shared" si="3"/>
        <v>868</v>
      </c>
    </row>
    <row r="51" spans="1:7" ht="15" customHeight="1">
      <c r="A51" s="69"/>
      <c r="B51" s="77" t="s">
        <v>55</v>
      </c>
      <c r="C51" s="77"/>
      <c r="D51" s="7">
        <v>93</v>
      </c>
      <c r="E51" s="21">
        <v>133</v>
      </c>
      <c r="F51" s="21">
        <v>127</v>
      </c>
      <c r="G51" s="7">
        <f t="shared" si="3"/>
        <v>260</v>
      </c>
    </row>
    <row r="52" spans="1:7" ht="15" customHeight="1">
      <c r="A52" s="69"/>
      <c r="B52" s="77" t="s">
        <v>56</v>
      </c>
      <c r="C52" s="77"/>
      <c r="D52" s="7">
        <v>130</v>
      </c>
      <c r="E52" s="21">
        <v>171</v>
      </c>
      <c r="F52" s="21">
        <v>183</v>
      </c>
      <c r="G52" s="7">
        <f t="shared" si="3"/>
        <v>354</v>
      </c>
    </row>
    <row r="53" spans="1:7" ht="15" customHeight="1">
      <c r="A53" s="69"/>
      <c r="B53" s="77" t="s">
        <v>57</v>
      </c>
      <c r="C53" s="77"/>
      <c r="D53" s="7">
        <v>66</v>
      </c>
      <c r="E53" s="21">
        <v>94</v>
      </c>
      <c r="F53" s="21">
        <v>85</v>
      </c>
      <c r="G53" s="7">
        <f t="shared" si="3"/>
        <v>179</v>
      </c>
    </row>
    <row r="54" spans="1:7" ht="15" customHeight="1">
      <c r="A54" s="69"/>
      <c r="B54" s="77" t="s">
        <v>58</v>
      </c>
      <c r="C54" s="77"/>
      <c r="D54" s="7">
        <v>142</v>
      </c>
      <c r="E54" s="21">
        <v>206</v>
      </c>
      <c r="F54" s="21">
        <v>201</v>
      </c>
      <c r="G54" s="7">
        <f t="shared" si="3"/>
        <v>407</v>
      </c>
    </row>
    <row r="55" spans="1:7" ht="15" customHeight="1">
      <c r="A55" s="69"/>
      <c r="B55" s="77" t="s">
        <v>59</v>
      </c>
      <c r="C55" s="77"/>
      <c r="D55" s="7">
        <v>189</v>
      </c>
      <c r="E55" s="21">
        <v>263</v>
      </c>
      <c r="F55" s="21">
        <v>255</v>
      </c>
      <c r="G55" s="7">
        <f t="shared" si="3"/>
        <v>518</v>
      </c>
    </row>
    <row r="56" spans="1:7" ht="15" customHeight="1">
      <c r="A56" s="69"/>
      <c r="B56" s="77" t="s">
        <v>60</v>
      </c>
      <c r="C56" s="77"/>
      <c r="D56" s="7">
        <v>499</v>
      </c>
      <c r="E56" s="21">
        <v>673</v>
      </c>
      <c r="F56" s="21">
        <v>671</v>
      </c>
      <c r="G56" s="7">
        <f t="shared" si="3"/>
        <v>1344</v>
      </c>
    </row>
    <row r="57" spans="1:7" ht="15" customHeight="1">
      <c r="A57" s="69"/>
      <c r="B57" s="77" t="s">
        <v>61</v>
      </c>
      <c r="C57" s="77"/>
      <c r="D57" s="7">
        <v>303</v>
      </c>
      <c r="E57" s="21">
        <v>400</v>
      </c>
      <c r="F57" s="21">
        <v>376</v>
      </c>
      <c r="G57" s="7">
        <f t="shared" si="3"/>
        <v>776</v>
      </c>
    </row>
    <row r="58" spans="1:7" ht="15" customHeight="1">
      <c r="A58" s="69"/>
      <c r="B58" s="77" t="s">
        <v>62</v>
      </c>
      <c r="C58" s="77"/>
      <c r="D58" s="7">
        <v>165</v>
      </c>
      <c r="E58" s="21">
        <v>253</v>
      </c>
      <c r="F58" s="21">
        <v>284</v>
      </c>
      <c r="G58" s="7">
        <f t="shared" si="3"/>
        <v>537</v>
      </c>
    </row>
    <row r="59" spans="1:7" ht="15" customHeight="1">
      <c r="A59" s="69"/>
      <c r="B59" s="77" t="s">
        <v>63</v>
      </c>
      <c r="C59" s="77"/>
      <c r="D59" s="7">
        <v>97</v>
      </c>
      <c r="E59" s="21">
        <v>168</v>
      </c>
      <c r="F59" s="21">
        <v>166</v>
      </c>
      <c r="G59" s="7">
        <f t="shared" si="3"/>
        <v>334</v>
      </c>
    </row>
    <row r="60" spans="1:7" ht="15" customHeight="1">
      <c r="A60" s="69"/>
      <c r="B60" s="77" t="s">
        <v>64</v>
      </c>
      <c r="C60" s="77"/>
      <c r="D60" s="7">
        <v>55</v>
      </c>
      <c r="E60" s="21">
        <v>106</v>
      </c>
      <c r="F60" s="21">
        <v>102</v>
      </c>
      <c r="G60" s="7">
        <f t="shared" si="3"/>
        <v>208</v>
      </c>
    </row>
    <row r="61" spans="1:7" ht="15" customHeight="1">
      <c r="A61" s="69"/>
      <c r="B61" s="77" t="s">
        <v>65</v>
      </c>
      <c r="C61" s="77"/>
      <c r="D61" s="7">
        <v>81</v>
      </c>
      <c r="E61" s="21">
        <v>77</v>
      </c>
      <c r="F61" s="21">
        <v>4</v>
      </c>
      <c r="G61" s="7">
        <f t="shared" si="3"/>
        <v>81</v>
      </c>
    </row>
    <row r="62" spans="1:7" ht="15" customHeight="1">
      <c r="A62" s="69"/>
      <c r="B62" s="77" t="s">
        <v>66</v>
      </c>
      <c r="C62" s="77"/>
      <c r="D62" s="7">
        <v>70</v>
      </c>
      <c r="E62" s="7">
        <v>15</v>
      </c>
      <c r="F62" s="7">
        <v>55</v>
      </c>
      <c r="G62" s="7">
        <f>SUM(E62:F62)</f>
        <v>70</v>
      </c>
    </row>
    <row r="63" spans="1:7" ht="15" customHeight="1" thickBot="1">
      <c r="A63" s="72"/>
      <c r="B63" s="75" t="s">
        <v>67</v>
      </c>
      <c r="C63" s="75"/>
      <c r="D63" s="11">
        <f>SUM(D45:D62)</f>
        <v>4053</v>
      </c>
      <c r="E63" s="11">
        <f>SUM(E45:E62)</f>
        <v>5723</v>
      </c>
      <c r="F63" s="11">
        <f>SUM(F45:F62)</f>
        <v>5576</v>
      </c>
      <c r="G63" s="11">
        <f>SUM(G45:G62)</f>
        <v>11299</v>
      </c>
    </row>
    <row r="64" spans="1:7" ht="15" customHeight="1" thickTop="1">
      <c r="A64" s="71" t="s">
        <v>68</v>
      </c>
      <c r="B64" s="73" t="s">
        <v>69</v>
      </c>
      <c r="C64" s="74"/>
      <c r="D64" s="24">
        <v>62</v>
      </c>
      <c r="E64" s="22">
        <v>81</v>
      </c>
      <c r="F64" s="22">
        <v>77</v>
      </c>
      <c r="G64" s="10">
        <f>SUM(E64:F64)</f>
        <v>158</v>
      </c>
    </row>
    <row r="65" spans="1:7" ht="15" customHeight="1">
      <c r="A65" s="69"/>
      <c r="B65" s="60" t="s">
        <v>70</v>
      </c>
      <c r="C65" s="61"/>
      <c r="D65" s="23">
        <v>108</v>
      </c>
      <c r="E65" s="21">
        <v>164</v>
      </c>
      <c r="F65" s="21">
        <v>153</v>
      </c>
      <c r="G65" s="7">
        <f>SUM(E65:F65)</f>
        <v>317</v>
      </c>
    </row>
    <row r="66" spans="1:7" ht="15" customHeight="1">
      <c r="A66" s="69"/>
      <c r="B66" s="60" t="s">
        <v>71</v>
      </c>
      <c r="C66" s="61"/>
      <c r="D66" s="23">
        <v>110</v>
      </c>
      <c r="E66" s="21">
        <v>172</v>
      </c>
      <c r="F66" s="21">
        <v>177</v>
      </c>
      <c r="G66" s="7">
        <f aca="true" t="shared" si="4" ref="G66:G90">SUM(E66:F66)</f>
        <v>349</v>
      </c>
    </row>
    <row r="67" spans="1:7" ht="15" customHeight="1">
      <c r="A67" s="69"/>
      <c r="B67" s="60" t="s">
        <v>72</v>
      </c>
      <c r="C67" s="61"/>
      <c r="D67" s="23">
        <v>189</v>
      </c>
      <c r="E67" s="21">
        <v>297</v>
      </c>
      <c r="F67" s="21">
        <v>267</v>
      </c>
      <c r="G67" s="7">
        <f t="shared" si="4"/>
        <v>564</v>
      </c>
    </row>
    <row r="68" spans="1:7" ht="15" customHeight="1">
      <c r="A68" s="69"/>
      <c r="B68" s="60" t="s">
        <v>73</v>
      </c>
      <c r="C68" s="61"/>
      <c r="D68" s="23">
        <v>158</v>
      </c>
      <c r="E68" s="21">
        <v>243</v>
      </c>
      <c r="F68" s="21">
        <v>226</v>
      </c>
      <c r="G68" s="7">
        <f t="shared" si="4"/>
        <v>469</v>
      </c>
    </row>
    <row r="69" spans="1:7" ht="15" customHeight="1">
      <c r="A69" s="69"/>
      <c r="B69" s="60" t="s">
        <v>74</v>
      </c>
      <c r="C69" s="61"/>
      <c r="D69" s="23">
        <v>118</v>
      </c>
      <c r="E69" s="21">
        <v>142</v>
      </c>
      <c r="F69" s="21">
        <v>133</v>
      </c>
      <c r="G69" s="7">
        <f t="shared" si="4"/>
        <v>275</v>
      </c>
    </row>
    <row r="70" spans="1:7" ht="15" customHeight="1">
      <c r="A70" s="69"/>
      <c r="B70" s="60" t="s">
        <v>75</v>
      </c>
      <c r="C70" s="61"/>
      <c r="D70" s="23">
        <v>156</v>
      </c>
      <c r="E70" s="21">
        <v>251</v>
      </c>
      <c r="F70" s="21">
        <v>220</v>
      </c>
      <c r="G70" s="7">
        <f t="shared" si="4"/>
        <v>471</v>
      </c>
    </row>
    <row r="71" spans="1:7" ht="15" customHeight="1">
      <c r="A71" s="69"/>
      <c r="B71" s="60" t="s">
        <v>76</v>
      </c>
      <c r="C71" s="61"/>
      <c r="D71" s="23">
        <v>170</v>
      </c>
      <c r="E71" s="21">
        <v>279</v>
      </c>
      <c r="F71" s="21">
        <v>291</v>
      </c>
      <c r="G71" s="7">
        <f t="shared" si="4"/>
        <v>570</v>
      </c>
    </row>
    <row r="72" spans="1:7" ht="15" customHeight="1">
      <c r="A72" s="69"/>
      <c r="B72" s="60" t="s">
        <v>77</v>
      </c>
      <c r="C72" s="61"/>
      <c r="D72" s="23">
        <v>211</v>
      </c>
      <c r="E72" s="21">
        <v>353</v>
      </c>
      <c r="F72" s="21">
        <v>326</v>
      </c>
      <c r="G72" s="7">
        <f t="shared" si="4"/>
        <v>679</v>
      </c>
    </row>
    <row r="73" spans="1:7" ht="15" customHeight="1">
      <c r="A73" s="69"/>
      <c r="B73" s="60" t="s">
        <v>78</v>
      </c>
      <c r="C73" s="61"/>
      <c r="D73" s="23">
        <v>164</v>
      </c>
      <c r="E73" s="21">
        <v>260</v>
      </c>
      <c r="F73" s="21">
        <v>272</v>
      </c>
      <c r="G73" s="7">
        <f t="shared" si="4"/>
        <v>532</v>
      </c>
    </row>
    <row r="74" spans="1:7" ht="15" customHeight="1">
      <c r="A74" s="69"/>
      <c r="B74" s="60" t="s">
        <v>79</v>
      </c>
      <c r="C74" s="61"/>
      <c r="D74" s="23">
        <v>94</v>
      </c>
      <c r="E74" s="21">
        <v>155</v>
      </c>
      <c r="F74" s="21">
        <v>143</v>
      </c>
      <c r="G74" s="7">
        <f t="shared" si="4"/>
        <v>298</v>
      </c>
    </row>
    <row r="75" spans="1:7" ht="15" customHeight="1">
      <c r="A75" s="69"/>
      <c r="B75" s="60" t="s">
        <v>80</v>
      </c>
      <c r="C75" s="61"/>
      <c r="D75" s="23">
        <v>58</v>
      </c>
      <c r="E75" s="21">
        <v>99</v>
      </c>
      <c r="F75" s="21">
        <v>85</v>
      </c>
      <c r="G75" s="7">
        <f t="shared" si="4"/>
        <v>184</v>
      </c>
    </row>
    <row r="76" spans="1:7" ht="15" customHeight="1">
      <c r="A76" s="69"/>
      <c r="B76" s="60" t="s">
        <v>81</v>
      </c>
      <c r="C76" s="61"/>
      <c r="D76" s="23">
        <v>127</v>
      </c>
      <c r="E76" s="21">
        <v>193</v>
      </c>
      <c r="F76" s="21">
        <v>183</v>
      </c>
      <c r="G76" s="7">
        <f t="shared" si="4"/>
        <v>376</v>
      </c>
    </row>
    <row r="77" spans="1:7" ht="15" customHeight="1">
      <c r="A77" s="69"/>
      <c r="B77" s="60" t="s">
        <v>82</v>
      </c>
      <c r="C77" s="61"/>
      <c r="D77" s="23">
        <v>282</v>
      </c>
      <c r="E77" s="21">
        <v>430</v>
      </c>
      <c r="F77" s="21">
        <v>453</v>
      </c>
      <c r="G77" s="7">
        <f t="shared" si="4"/>
        <v>883</v>
      </c>
    </row>
    <row r="78" spans="1:7" ht="15" customHeight="1">
      <c r="A78" s="69"/>
      <c r="B78" s="60" t="s">
        <v>83</v>
      </c>
      <c r="C78" s="61"/>
      <c r="D78" s="23">
        <v>681</v>
      </c>
      <c r="E78" s="21">
        <v>985</v>
      </c>
      <c r="F78" s="21">
        <v>1013</v>
      </c>
      <c r="G78" s="7">
        <f t="shared" si="4"/>
        <v>1998</v>
      </c>
    </row>
    <row r="79" spans="1:7" ht="15" customHeight="1">
      <c r="A79" s="69"/>
      <c r="B79" s="60" t="s">
        <v>84</v>
      </c>
      <c r="C79" s="61"/>
      <c r="D79" s="23">
        <v>215</v>
      </c>
      <c r="E79" s="21">
        <v>349</v>
      </c>
      <c r="F79" s="21">
        <v>326</v>
      </c>
      <c r="G79" s="7">
        <f t="shared" si="4"/>
        <v>675</v>
      </c>
    </row>
    <row r="80" spans="1:7" ht="15" customHeight="1">
      <c r="A80" s="69"/>
      <c r="B80" s="60" t="s">
        <v>85</v>
      </c>
      <c r="C80" s="61"/>
      <c r="D80" s="23">
        <v>142</v>
      </c>
      <c r="E80" s="21">
        <v>212</v>
      </c>
      <c r="F80" s="21">
        <v>203</v>
      </c>
      <c r="G80" s="7">
        <f t="shared" si="4"/>
        <v>415</v>
      </c>
    </row>
    <row r="81" spans="1:7" ht="15" customHeight="1">
      <c r="A81" s="69"/>
      <c r="B81" s="60" t="s">
        <v>86</v>
      </c>
      <c r="C81" s="61"/>
      <c r="D81" s="23">
        <v>266</v>
      </c>
      <c r="E81" s="21">
        <v>424</v>
      </c>
      <c r="F81" s="21">
        <v>400</v>
      </c>
      <c r="G81" s="7">
        <f t="shared" si="4"/>
        <v>824</v>
      </c>
    </row>
    <row r="82" spans="1:7" ht="15" customHeight="1">
      <c r="A82" s="69"/>
      <c r="B82" s="60" t="s">
        <v>87</v>
      </c>
      <c r="C82" s="61"/>
      <c r="D82" s="23">
        <v>109</v>
      </c>
      <c r="E82" s="21">
        <v>177</v>
      </c>
      <c r="F82" s="21">
        <v>163</v>
      </c>
      <c r="G82" s="7">
        <f t="shared" si="4"/>
        <v>340</v>
      </c>
    </row>
    <row r="83" spans="1:7" ht="15" customHeight="1">
      <c r="A83" s="69"/>
      <c r="B83" s="60" t="s">
        <v>88</v>
      </c>
      <c r="C83" s="61"/>
      <c r="D83" s="23">
        <v>82</v>
      </c>
      <c r="E83" s="21">
        <v>123</v>
      </c>
      <c r="F83" s="21">
        <v>130</v>
      </c>
      <c r="G83" s="7">
        <f t="shared" si="4"/>
        <v>253</v>
      </c>
    </row>
    <row r="84" spans="1:7" ht="15" customHeight="1">
      <c r="A84" s="69"/>
      <c r="B84" s="60" t="s">
        <v>89</v>
      </c>
      <c r="C84" s="61"/>
      <c r="D84" s="23">
        <v>122</v>
      </c>
      <c r="E84" s="21">
        <v>203</v>
      </c>
      <c r="F84" s="21">
        <v>215</v>
      </c>
      <c r="G84" s="7">
        <f t="shared" si="4"/>
        <v>418</v>
      </c>
    </row>
    <row r="85" spans="1:7" ht="15" customHeight="1">
      <c r="A85" s="69"/>
      <c r="B85" s="60" t="s">
        <v>90</v>
      </c>
      <c r="C85" s="61"/>
      <c r="D85" s="23">
        <v>73</v>
      </c>
      <c r="E85" s="21">
        <v>116</v>
      </c>
      <c r="F85" s="21">
        <v>133</v>
      </c>
      <c r="G85" s="7">
        <f t="shared" si="4"/>
        <v>249</v>
      </c>
    </row>
    <row r="86" spans="1:7" ht="15" customHeight="1">
      <c r="A86" s="69"/>
      <c r="B86" s="60" t="s">
        <v>91</v>
      </c>
      <c r="C86" s="61"/>
      <c r="D86" s="23">
        <v>159</v>
      </c>
      <c r="E86" s="21">
        <v>294</v>
      </c>
      <c r="F86" s="21">
        <v>302</v>
      </c>
      <c r="G86" s="7">
        <f t="shared" si="4"/>
        <v>596</v>
      </c>
    </row>
    <row r="87" spans="1:7" ht="15" customHeight="1">
      <c r="A87" s="69"/>
      <c r="B87" s="60" t="s">
        <v>92</v>
      </c>
      <c r="C87" s="61"/>
      <c r="D87" s="23">
        <v>106</v>
      </c>
      <c r="E87" s="21">
        <v>197</v>
      </c>
      <c r="F87" s="21">
        <v>194</v>
      </c>
      <c r="G87" s="7">
        <f t="shared" si="4"/>
        <v>391</v>
      </c>
    </row>
    <row r="88" spans="1:7" ht="15" customHeight="1">
      <c r="A88" s="69"/>
      <c r="B88" s="60" t="s">
        <v>93</v>
      </c>
      <c r="C88" s="61"/>
      <c r="D88" s="23">
        <v>61</v>
      </c>
      <c r="E88" s="21">
        <v>29</v>
      </c>
      <c r="F88" s="21">
        <v>32</v>
      </c>
      <c r="G88" s="7">
        <f t="shared" si="4"/>
        <v>61</v>
      </c>
    </row>
    <row r="89" spans="1:7" ht="15" customHeight="1">
      <c r="A89" s="69"/>
      <c r="B89" s="60" t="s">
        <v>94</v>
      </c>
      <c r="C89" s="61"/>
      <c r="D89" s="23">
        <v>103</v>
      </c>
      <c r="E89" s="21">
        <v>36</v>
      </c>
      <c r="F89" s="21">
        <v>67</v>
      </c>
      <c r="G89" s="7">
        <f t="shared" si="4"/>
        <v>103</v>
      </c>
    </row>
    <row r="90" spans="1:7" ht="15" customHeight="1">
      <c r="A90" s="69"/>
      <c r="B90" s="60" t="s">
        <v>95</v>
      </c>
      <c r="C90" s="61"/>
      <c r="D90" s="23">
        <v>53</v>
      </c>
      <c r="E90" s="21">
        <v>32</v>
      </c>
      <c r="F90" s="21">
        <v>21</v>
      </c>
      <c r="G90" s="7">
        <f t="shared" si="4"/>
        <v>53</v>
      </c>
    </row>
    <row r="91" spans="1:7" ht="15" customHeight="1" thickBot="1">
      <c r="A91" s="72"/>
      <c r="B91" s="75" t="s">
        <v>96</v>
      </c>
      <c r="C91" s="75"/>
      <c r="D91" s="11">
        <f>SUM(D64:D90)</f>
        <v>4179</v>
      </c>
      <c r="E91" s="11">
        <f>SUM(E64:E90)</f>
        <v>6296</v>
      </c>
      <c r="F91" s="11">
        <f>SUM(F64:F90)</f>
        <v>6205</v>
      </c>
      <c r="G91" s="11">
        <f>SUM(G64:G90)</f>
        <v>12501</v>
      </c>
    </row>
    <row r="92" spans="1:7" ht="15" customHeight="1" thickBot="1" thickTop="1">
      <c r="A92" s="12"/>
      <c r="B92" s="82" t="s">
        <v>97</v>
      </c>
      <c r="C92" s="83"/>
      <c r="D92" s="13">
        <f>SUM(D6:D25,D27:D43,D45:D62,D64:D90)</f>
        <v>14337</v>
      </c>
      <c r="E92" s="13">
        <f>SUM(E6:E25,E27:E43,E45:E62,E64:E90)</f>
        <v>20601</v>
      </c>
      <c r="F92" s="13">
        <f>SUM(F6:F25,F27:F43,F45:F62,F64:F90)</f>
        <v>20205</v>
      </c>
      <c r="G92" s="13">
        <f>SUM(G6:G25,G27:G43,G45:G62,G64:G90)</f>
        <v>40806</v>
      </c>
    </row>
    <row r="93" spans="4:7" ht="15" customHeight="1" thickTop="1">
      <c r="D93" s="2"/>
      <c r="E93" s="2"/>
      <c r="F93" s="2"/>
      <c r="G93" s="2"/>
    </row>
    <row r="94" spans="4:7" ht="15" customHeight="1">
      <c r="D94" s="2"/>
      <c r="E94" s="2"/>
      <c r="F94" s="2"/>
      <c r="G94" s="2"/>
    </row>
    <row r="95" ht="15" customHeight="1"/>
    <row r="96" spans="2:7" ht="15" customHeight="1">
      <c r="B96" s="84" t="s">
        <v>98</v>
      </c>
      <c r="C96" s="84"/>
      <c r="D96" s="84"/>
      <c r="E96" s="84"/>
      <c r="F96" s="84"/>
      <c r="G96" s="84"/>
    </row>
    <row r="97" spans="2:7" ht="15" customHeight="1">
      <c r="B97" s="85"/>
      <c r="C97" s="85"/>
      <c r="D97" s="85"/>
      <c r="E97" s="85"/>
      <c r="F97" s="85"/>
      <c r="G97" s="85"/>
    </row>
    <row r="98" spans="1:7" ht="15" customHeight="1">
      <c r="A98" s="14"/>
      <c r="B98" s="86" t="s">
        <v>99</v>
      </c>
      <c r="C98" s="87"/>
      <c r="D98" s="88"/>
      <c r="E98" s="15" t="s">
        <v>4</v>
      </c>
      <c r="F98" s="15" t="s">
        <v>5</v>
      </c>
      <c r="G98" s="15" t="s">
        <v>6</v>
      </c>
    </row>
    <row r="99" spans="1:7" ht="15" customHeight="1">
      <c r="A99" s="16"/>
      <c r="B99" s="89" t="s">
        <v>100</v>
      </c>
      <c r="C99" s="89"/>
      <c r="D99" s="17">
        <v>29</v>
      </c>
      <c r="E99" s="78"/>
      <c r="F99" s="78"/>
      <c r="G99" s="78"/>
    </row>
    <row r="100" spans="1:7" ht="15" customHeight="1" thickBot="1">
      <c r="A100" s="16"/>
      <c r="B100" s="80" t="s">
        <v>101</v>
      </c>
      <c r="C100" s="80"/>
      <c r="D100" s="18">
        <v>55</v>
      </c>
      <c r="E100" s="79"/>
      <c r="F100" s="79"/>
      <c r="G100" s="90"/>
    </row>
    <row r="101" spans="1:7" ht="15" customHeight="1" thickBot="1" thickTop="1">
      <c r="A101" s="19"/>
      <c r="B101" s="81" t="s">
        <v>102</v>
      </c>
      <c r="C101" s="81"/>
      <c r="D101" s="19">
        <f>SUM(D99:D100)</f>
        <v>84</v>
      </c>
      <c r="E101" s="19">
        <v>42</v>
      </c>
      <c r="F101" s="19">
        <v>61</v>
      </c>
      <c r="G101" s="19">
        <f>SUM(E101:F101)</f>
        <v>103</v>
      </c>
    </row>
    <row r="102" ht="14.25" thickTop="1"/>
  </sheetData>
  <sheetProtection sheet="1"/>
  <mergeCells count="104">
    <mergeCell ref="G99:G100"/>
    <mergeCell ref="B100:C100"/>
    <mergeCell ref="B89:C89"/>
    <mergeCell ref="B90:C90"/>
    <mergeCell ref="B101:C101"/>
    <mergeCell ref="B91:C91"/>
    <mergeCell ref="B92:C92"/>
    <mergeCell ref="B96:G97"/>
    <mergeCell ref="B98:D98"/>
    <mergeCell ref="B99:C99"/>
    <mergeCell ref="E99:E100"/>
    <mergeCell ref="F99:F100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2:C42"/>
    <mergeCell ref="B35:C35"/>
    <mergeCell ref="B36:C36"/>
    <mergeCell ref="B37:C37"/>
    <mergeCell ref="B38:C38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F1:G1"/>
    <mergeCell ref="A2:G3"/>
    <mergeCell ref="B4:C4"/>
    <mergeCell ref="E4:G4"/>
  </mergeCells>
  <printOptions/>
  <pageMargins left="0.787" right="0.787" top="0.69" bottom="0.53" header="0.512" footer="0.2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1">
      <selection activeCell="F11" sqref="F1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105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v>411</v>
      </c>
      <c r="E6" s="21">
        <v>595</v>
      </c>
      <c r="F6" s="21">
        <v>596</v>
      </c>
      <c r="G6" s="7">
        <f>SUM(E6:F6)</f>
        <v>1191</v>
      </c>
    </row>
    <row r="7" spans="1:7" ht="15" customHeight="1">
      <c r="A7" s="69"/>
      <c r="B7" s="60" t="s">
        <v>9</v>
      </c>
      <c r="C7" s="61"/>
      <c r="D7" s="7">
        <v>137</v>
      </c>
      <c r="E7" s="21">
        <v>185</v>
      </c>
      <c r="F7" s="21">
        <v>191</v>
      </c>
      <c r="G7" s="7">
        <f aca="true" t="shared" si="0" ref="G7:G13">SUM(E7:F7)</f>
        <v>376</v>
      </c>
    </row>
    <row r="8" spans="1:7" ht="15" customHeight="1">
      <c r="A8" s="69"/>
      <c r="B8" s="60" t="s">
        <v>10</v>
      </c>
      <c r="C8" s="61"/>
      <c r="D8" s="7">
        <v>90</v>
      </c>
      <c r="E8" s="21">
        <v>118</v>
      </c>
      <c r="F8" s="21">
        <v>120</v>
      </c>
      <c r="G8" s="7">
        <f t="shared" si="0"/>
        <v>238</v>
      </c>
    </row>
    <row r="9" spans="1:7" ht="15" customHeight="1">
      <c r="A9" s="69"/>
      <c r="B9" s="60" t="s">
        <v>11</v>
      </c>
      <c r="C9" s="61"/>
      <c r="D9" s="7">
        <v>317</v>
      </c>
      <c r="E9" s="21">
        <v>414</v>
      </c>
      <c r="F9" s="21">
        <v>462</v>
      </c>
      <c r="G9" s="7">
        <f t="shared" si="0"/>
        <v>876</v>
      </c>
    </row>
    <row r="10" spans="1:7" ht="15" customHeight="1">
      <c r="A10" s="69"/>
      <c r="B10" s="60" t="s">
        <v>12</v>
      </c>
      <c r="C10" s="61"/>
      <c r="D10" s="7">
        <v>80</v>
      </c>
      <c r="E10" s="21">
        <v>101</v>
      </c>
      <c r="F10" s="21">
        <v>103</v>
      </c>
      <c r="G10" s="7">
        <f t="shared" si="0"/>
        <v>204</v>
      </c>
    </row>
    <row r="11" spans="1:7" ht="15" customHeight="1">
      <c r="A11" s="69"/>
      <c r="B11" s="60" t="s">
        <v>13</v>
      </c>
      <c r="C11" s="61"/>
      <c r="D11" s="7">
        <v>80</v>
      </c>
      <c r="E11" s="21">
        <v>109</v>
      </c>
      <c r="F11" s="21">
        <v>93</v>
      </c>
      <c r="G11" s="7">
        <f t="shared" si="0"/>
        <v>202</v>
      </c>
    </row>
    <row r="12" spans="1:7" ht="15" customHeight="1">
      <c r="A12" s="69"/>
      <c r="B12" s="60" t="s">
        <v>14</v>
      </c>
      <c r="C12" s="61"/>
      <c r="D12" s="7">
        <v>81</v>
      </c>
      <c r="E12" s="21">
        <v>122</v>
      </c>
      <c r="F12" s="21">
        <v>128</v>
      </c>
      <c r="G12" s="7">
        <f t="shared" si="0"/>
        <v>250</v>
      </c>
    </row>
    <row r="13" spans="1:7" ht="15" customHeight="1">
      <c r="A13" s="69"/>
      <c r="B13" s="60" t="s">
        <v>15</v>
      </c>
      <c r="C13" s="61"/>
      <c r="D13" s="7">
        <v>325</v>
      </c>
      <c r="E13" s="21">
        <v>463</v>
      </c>
      <c r="F13" s="21">
        <v>470</v>
      </c>
      <c r="G13" s="7">
        <f t="shared" si="0"/>
        <v>933</v>
      </c>
    </row>
    <row r="14" spans="1:7" ht="15" customHeight="1">
      <c r="A14" s="69"/>
      <c r="B14" s="60" t="s">
        <v>16</v>
      </c>
      <c r="C14" s="61"/>
      <c r="D14" s="7">
        <v>167</v>
      </c>
      <c r="E14" s="21">
        <v>278</v>
      </c>
      <c r="F14" s="21">
        <v>237</v>
      </c>
      <c r="G14" s="7">
        <f aca="true" t="shared" si="1" ref="G14:G26">SUM(E14:F14)</f>
        <v>515</v>
      </c>
    </row>
    <row r="15" spans="1:7" ht="15" customHeight="1">
      <c r="A15" s="69"/>
      <c r="B15" s="60" t="s">
        <v>17</v>
      </c>
      <c r="C15" s="61"/>
      <c r="D15" s="7">
        <v>221</v>
      </c>
      <c r="E15" s="21">
        <v>309</v>
      </c>
      <c r="F15" s="21">
        <v>314</v>
      </c>
      <c r="G15" s="7">
        <f t="shared" si="1"/>
        <v>623</v>
      </c>
    </row>
    <row r="16" spans="1:7" ht="15" customHeight="1">
      <c r="A16" s="69"/>
      <c r="B16" s="60" t="s">
        <v>18</v>
      </c>
      <c r="C16" s="61"/>
      <c r="D16" s="7">
        <v>141</v>
      </c>
      <c r="E16" s="21">
        <v>221</v>
      </c>
      <c r="F16" s="21">
        <v>206</v>
      </c>
      <c r="G16" s="7">
        <f t="shared" si="1"/>
        <v>427</v>
      </c>
    </row>
    <row r="17" spans="1:7" ht="15" customHeight="1">
      <c r="A17" s="69"/>
      <c r="B17" s="60" t="s">
        <v>19</v>
      </c>
      <c r="C17" s="61"/>
      <c r="D17" s="7">
        <v>156</v>
      </c>
      <c r="E17" s="21">
        <v>211</v>
      </c>
      <c r="F17" s="21">
        <v>247</v>
      </c>
      <c r="G17" s="7">
        <f t="shared" si="1"/>
        <v>458</v>
      </c>
    </row>
    <row r="18" spans="1:7" ht="15" customHeight="1">
      <c r="A18" s="69"/>
      <c r="B18" s="60" t="s">
        <v>20</v>
      </c>
      <c r="C18" s="61"/>
      <c r="D18" s="7">
        <v>254</v>
      </c>
      <c r="E18" s="21">
        <v>291</v>
      </c>
      <c r="F18" s="21">
        <v>284</v>
      </c>
      <c r="G18" s="7">
        <f t="shared" si="1"/>
        <v>575</v>
      </c>
    </row>
    <row r="19" spans="1:7" ht="15" customHeight="1">
      <c r="A19" s="69"/>
      <c r="B19" s="60" t="s">
        <v>21</v>
      </c>
      <c r="C19" s="61"/>
      <c r="D19" s="7">
        <v>186</v>
      </c>
      <c r="E19" s="21">
        <v>273</v>
      </c>
      <c r="F19" s="21">
        <v>267</v>
      </c>
      <c r="G19" s="7">
        <f t="shared" si="1"/>
        <v>540</v>
      </c>
    </row>
    <row r="20" spans="1:7" ht="15" customHeight="1">
      <c r="A20" s="69"/>
      <c r="B20" s="60" t="s">
        <v>22</v>
      </c>
      <c r="C20" s="61"/>
      <c r="D20" s="7">
        <v>87</v>
      </c>
      <c r="E20" s="7">
        <v>124</v>
      </c>
      <c r="F20" s="7">
        <v>120</v>
      </c>
      <c r="G20" s="7">
        <f t="shared" si="1"/>
        <v>244</v>
      </c>
    </row>
    <row r="21" spans="1:7" ht="15" customHeight="1">
      <c r="A21" s="69"/>
      <c r="B21" s="60" t="s">
        <v>23</v>
      </c>
      <c r="C21" s="61"/>
      <c r="D21" s="7">
        <v>449</v>
      </c>
      <c r="E21" s="21">
        <v>725</v>
      </c>
      <c r="F21" s="21">
        <v>696</v>
      </c>
      <c r="G21" s="7">
        <f t="shared" si="1"/>
        <v>1421</v>
      </c>
    </row>
    <row r="22" spans="1:7" ht="15" customHeight="1">
      <c r="A22" s="69"/>
      <c r="B22" s="60" t="s">
        <v>24</v>
      </c>
      <c r="C22" s="61"/>
      <c r="D22" s="7">
        <v>326</v>
      </c>
      <c r="E22" s="21">
        <v>482</v>
      </c>
      <c r="F22" s="21">
        <v>537</v>
      </c>
      <c r="G22" s="7">
        <f t="shared" si="1"/>
        <v>1019</v>
      </c>
    </row>
    <row r="23" spans="1:7" ht="15" customHeight="1">
      <c r="A23" s="69"/>
      <c r="B23" s="60" t="s">
        <v>25</v>
      </c>
      <c r="C23" s="61"/>
      <c r="D23" s="7">
        <v>380</v>
      </c>
      <c r="E23" s="21">
        <v>571</v>
      </c>
      <c r="F23" s="21">
        <v>501</v>
      </c>
      <c r="G23" s="7">
        <f t="shared" si="1"/>
        <v>1072</v>
      </c>
    </row>
    <row r="24" spans="1:8" ht="15" customHeight="1">
      <c r="A24" s="69"/>
      <c r="B24" s="60" t="s">
        <v>26</v>
      </c>
      <c r="C24" s="61"/>
      <c r="D24" s="7">
        <v>40</v>
      </c>
      <c r="E24" s="21">
        <v>58</v>
      </c>
      <c r="F24" s="21">
        <v>53</v>
      </c>
      <c r="G24" s="7">
        <f t="shared" si="1"/>
        <v>111</v>
      </c>
      <c r="H24" s="2"/>
    </row>
    <row r="25" spans="1:8" ht="15" customHeight="1">
      <c r="A25" s="69"/>
      <c r="B25" s="25" t="s">
        <v>106</v>
      </c>
      <c r="C25" s="26"/>
      <c r="D25" s="8">
        <v>56</v>
      </c>
      <c r="E25" s="27">
        <v>89</v>
      </c>
      <c r="F25" s="27">
        <v>121</v>
      </c>
      <c r="G25" s="7">
        <f t="shared" si="1"/>
        <v>210</v>
      </c>
      <c r="H25" s="2"/>
    </row>
    <row r="26" spans="1:8" ht="15" customHeight="1">
      <c r="A26" s="69"/>
      <c r="B26" s="60" t="s">
        <v>27</v>
      </c>
      <c r="C26" s="61"/>
      <c r="D26" s="8">
        <v>109</v>
      </c>
      <c r="E26" s="8">
        <v>33</v>
      </c>
      <c r="F26" s="8">
        <v>76</v>
      </c>
      <c r="G26" s="8">
        <f t="shared" si="1"/>
        <v>109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4093</v>
      </c>
      <c r="E27" s="9">
        <f>SUM(E6:E26)</f>
        <v>5772</v>
      </c>
      <c r="F27" s="9">
        <f>SUM(F6:F26)</f>
        <v>5822</v>
      </c>
      <c r="G27" s="9">
        <f>SUM(G6:G26)</f>
        <v>11594</v>
      </c>
    </row>
    <row r="28" spans="1:7" ht="15" customHeight="1" thickTop="1">
      <c r="A28" s="71" t="s">
        <v>29</v>
      </c>
      <c r="B28" s="73" t="s">
        <v>30</v>
      </c>
      <c r="C28" s="74"/>
      <c r="D28" s="10">
        <v>260</v>
      </c>
      <c r="E28" s="22">
        <v>409</v>
      </c>
      <c r="F28" s="22">
        <v>370</v>
      </c>
      <c r="G28" s="10">
        <f>SUM(E28:F28)</f>
        <v>779</v>
      </c>
    </row>
    <row r="29" spans="1:7" ht="15" customHeight="1">
      <c r="A29" s="69"/>
      <c r="B29" s="60" t="s">
        <v>31</v>
      </c>
      <c r="C29" s="61"/>
      <c r="D29" s="7">
        <v>106</v>
      </c>
      <c r="E29" s="21">
        <v>151</v>
      </c>
      <c r="F29" s="21">
        <v>128</v>
      </c>
      <c r="G29" s="7">
        <f>SUM(E29:F29)</f>
        <v>279</v>
      </c>
    </row>
    <row r="30" spans="1:7" ht="15" customHeight="1">
      <c r="A30" s="69"/>
      <c r="B30" s="60" t="s">
        <v>32</v>
      </c>
      <c r="C30" s="61"/>
      <c r="D30" s="7">
        <v>71</v>
      </c>
      <c r="E30" s="21">
        <v>107</v>
      </c>
      <c r="F30" s="21">
        <v>90</v>
      </c>
      <c r="G30" s="7">
        <f aca="true" t="shared" si="2" ref="G30:G44">SUM(E30:F30)</f>
        <v>197</v>
      </c>
    </row>
    <row r="31" spans="1:7" ht="15" customHeight="1">
      <c r="A31" s="69"/>
      <c r="B31" s="60" t="s">
        <v>33</v>
      </c>
      <c r="C31" s="61"/>
      <c r="D31" s="7">
        <v>223</v>
      </c>
      <c r="E31" s="21">
        <v>335</v>
      </c>
      <c r="F31" s="21">
        <v>282</v>
      </c>
      <c r="G31" s="7">
        <f t="shared" si="2"/>
        <v>617</v>
      </c>
    </row>
    <row r="32" spans="1:7" ht="15" customHeight="1">
      <c r="A32" s="69"/>
      <c r="B32" s="60" t="s">
        <v>34</v>
      </c>
      <c r="C32" s="61"/>
      <c r="D32" s="7">
        <v>54</v>
      </c>
      <c r="E32" s="21">
        <v>66</v>
      </c>
      <c r="F32" s="21">
        <v>61</v>
      </c>
      <c r="G32" s="7">
        <f t="shared" si="2"/>
        <v>127</v>
      </c>
    </row>
    <row r="33" spans="1:7" ht="15" customHeight="1">
      <c r="A33" s="69"/>
      <c r="B33" s="60" t="s">
        <v>35</v>
      </c>
      <c r="C33" s="61"/>
      <c r="D33" s="7">
        <v>133</v>
      </c>
      <c r="E33" s="21">
        <v>184</v>
      </c>
      <c r="F33" s="21">
        <v>182</v>
      </c>
      <c r="G33" s="7">
        <f t="shared" si="2"/>
        <v>366</v>
      </c>
    </row>
    <row r="34" spans="1:7" ht="15" customHeight="1">
      <c r="A34" s="69"/>
      <c r="B34" s="60" t="s">
        <v>36</v>
      </c>
      <c r="C34" s="61"/>
      <c r="D34" s="7">
        <v>209</v>
      </c>
      <c r="E34" s="21">
        <v>297</v>
      </c>
      <c r="F34" s="21">
        <v>286</v>
      </c>
      <c r="G34" s="7">
        <f t="shared" si="2"/>
        <v>583</v>
      </c>
    </row>
    <row r="35" spans="1:7" ht="15" customHeight="1">
      <c r="A35" s="69"/>
      <c r="B35" s="60" t="s">
        <v>37</v>
      </c>
      <c r="C35" s="61"/>
      <c r="D35" s="7">
        <v>251</v>
      </c>
      <c r="E35" s="21">
        <v>362</v>
      </c>
      <c r="F35" s="21">
        <v>347</v>
      </c>
      <c r="G35" s="7">
        <f t="shared" si="2"/>
        <v>709</v>
      </c>
    </row>
    <row r="36" spans="1:7" ht="15" customHeight="1">
      <c r="A36" s="69"/>
      <c r="B36" s="60" t="s">
        <v>38</v>
      </c>
      <c r="C36" s="61"/>
      <c r="D36" s="7">
        <v>177</v>
      </c>
      <c r="E36" s="21">
        <v>235</v>
      </c>
      <c r="F36" s="21">
        <v>245</v>
      </c>
      <c r="G36" s="7">
        <f t="shared" si="2"/>
        <v>480</v>
      </c>
    </row>
    <row r="37" spans="1:7" ht="15" customHeight="1">
      <c r="A37" s="69"/>
      <c r="B37" s="60" t="s">
        <v>39</v>
      </c>
      <c r="C37" s="61"/>
      <c r="D37" s="7">
        <v>154</v>
      </c>
      <c r="E37" s="21">
        <v>256</v>
      </c>
      <c r="F37" s="21">
        <v>241</v>
      </c>
      <c r="G37" s="7">
        <f t="shared" si="2"/>
        <v>497</v>
      </c>
    </row>
    <row r="38" spans="1:7" ht="15" customHeight="1">
      <c r="A38" s="69"/>
      <c r="B38" s="60" t="s">
        <v>40</v>
      </c>
      <c r="C38" s="61"/>
      <c r="D38" s="7">
        <v>137</v>
      </c>
      <c r="E38" s="21">
        <v>134</v>
      </c>
      <c r="F38" s="21">
        <v>120</v>
      </c>
      <c r="G38" s="7">
        <f t="shared" si="2"/>
        <v>254</v>
      </c>
    </row>
    <row r="39" spans="1:7" ht="15" customHeight="1">
      <c r="A39" s="69"/>
      <c r="B39" s="60" t="s">
        <v>41</v>
      </c>
      <c r="C39" s="61"/>
      <c r="D39" s="7">
        <v>21</v>
      </c>
      <c r="E39" s="21">
        <v>21</v>
      </c>
      <c r="F39" s="21">
        <v>8</v>
      </c>
      <c r="G39" s="7">
        <f t="shared" si="2"/>
        <v>29</v>
      </c>
    </row>
    <row r="40" spans="1:7" ht="15" customHeight="1">
      <c r="A40" s="69"/>
      <c r="B40" s="60" t="s">
        <v>42</v>
      </c>
      <c r="C40" s="61"/>
      <c r="D40" s="7">
        <v>30</v>
      </c>
      <c r="E40" s="21">
        <v>29</v>
      </c>
      <c r="F40" s="21">
        <v>1</v>
      </c>
      <c r="G40" s="7">
        <f t="shared" si="2"/>
        <v>30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69"/>
      <c r="B43" s="60" t="s">
        <v>45</v>
      </c>
      <c r="C43" s="61"/>
      <c r="D43" s="7">
        <v>55</v>
      </c>
      <c r="E43" s="21">
        <v>94</v>
      </c>
      <c r="F43" s="21">
        <v>97</v>
      </c>
      <c r="G43" s="7">
        <f t="shared" si="2"/>
        <v>191</v>
      </c>
    </row>
    <row r="44" spans="1:7" ht="15" customHeight="1">
      <c r="A44" s="69"/>
      <c r="B44" s="60" t="s">
        <v>46</v>
      </c>
      <c r="C44" s="61"/>
      <c r="D44" s="7">
        <v>44</v>
      </c>
      <c r="E44" s="21">
        <v>58</v>
      </c>
      <c r="F44" s="21">
        <v>56</v>
      </c>
      <c r="G44" s="7">
        <f t="shared" si="2"/>
        <v>114</v>
      </c>
    </row>
    <row r="45" spans="1:7" ht="15" customHeight="1" thickBot="1">
      <c r="A45" s="72"/>
      <c r="B45" s="75" t="s">
        <v>47</v>
      </c>
      <c r="C45" s="75"/>
      <c r="D45" s="11">
        <f>SUM(D28:D44)</f>
        <v>1994</v>
      </c>
      <c r="E45" s="11">
        <f>SUM(E28:E44)</f>
        <v>2757</v>
      </c>
      <c r="F45" s="11">
        <f>SUM(F28:F44)</f>
        <v>2564</v>
      </c>
      <c r="G45" s="11">
        <f>SUM(G28:G44)</f>
        <v>5321</v>
      </c>
    </row>
    <row r="46" spans="1:7" ht="15" customHeight="1" thickTop="1">
      <c r="A46" s="71" t="s">
        <v>48</v>
      </c>
      <c r="B46" s="76" t="s">
        <v>49</v>
      </c>
      <c r="C46" s="76"/>
      <c r="D46" s="10">
        <v>1040</v>
      </c>
      <c r="E46" s="22">
        <v>1544</v>
      </c>
      <c r="F46" s="22">
        <v>1513</v>
      </c>
      <c r="G46" s="10">
        <f>SUM(E46:F46)</f>
        <v>3057</v>
      </c>
    </row>
    <row r="47" spans="1:7" ht="15" customHeight="1">
      <c r="A47" s="69"/>
      <c r="B47" s="77" t="s">
        <v>50</v>
      </c>
      <c r="C47" s="77"/>
      <c r="D47" s="7">
        <v>114</v>
      </c>
      <c r="E47" s="7">
        <v>149</v>
      </c>
      <c r="F47" s="7">
        <v>142</v>
      </c>
      <c r="G47" s="7">
        <f>SUM(E47:F47)</f>
        <v>291</v>
      </c>
    </row>
    <row r="48" spans="1:7" ht="15" customHeight="1">
      <c r="A48" s="69"/>
      <c r="B48" s="77" t="s">
        <v>51</v>
      </c>
      <c r="C48" s="77"/>
      <c r="D48" s="7">
        <v>331</v>
      </c>
      <c r="E48" s="21">
        <v>461</v>
      </c>
      <c r="F48" s="21">
        <v>439</v>
      </c>
      <c r="G48" s="7">
        <f aca="true" t="shared" si="3" ref="G48:G62">SUM(E48:F48)</f>
        <v>900</v>
      </c>
    </row>
    <row r="49" spans="1:7" ht="15" customHeight="1">
      <c r="A49" s="69"/>
      <c r="B49" s="77" t="s">
        <v>52</v>
      </c>
      <c r="C49" s="77"/>
      <c r="D49" s="7">
        <v>165</v>
      </c>
      <c r="E49" s="21">
        <v>254</v>
      </c>
      <c r="F49" s="21">
        <v>246</v>
      </c>
      <c r="G49" s="7">
        <f t="shared" si="3"/>
        <v>500</v>
      </c>
    </row>
    <row r="50" spans="1:7" ht="15" customHeight="1">
      <c r="A50" s="69"/>
      <c r="B50" s="77" t="s">
        <v>53</v>
      </c>
      <c r="C50" s="77"/>
      <c r="D50" s="7">
        <v>217</v>
      </c>
      <c r="E50" s="21">
        <v>315</v>
      </c>
      <c r="F50" s="21">
        <v>313</v>
      </c>
      <c r="G50" s="7">
        <f t="shared" si="3"/>
        <v>628</v>
      </c>
    </row>
    <row r="51" spans="1:7" ht="15" customHeight="1">
      <c r="A51" s="69"/>
      <c r="B51" s="77" t="s">
        <v>54</v>
      </c>
      <c r="C51" s="77"/>
      <c r="D51" s="7">
        <v>305</v>
      </c>
      <c r="E51" s="21">
        <v>449</v>
      </c>
      <c r="F51" s="21">
        <v>423</v>
      </c>
      <c r="G51" s="7">
        <f t="shared" si="3"/>
        <v>872</v>
      </c>
    </row>
    <row r="52" spans="1:7" ht="15" customHeight="1">
      <c r="A52" s="69"/>
      <c r="B52" s="77" t="s">
        <v>55</v>
      </c>
      <c r="C52" s="77"/>
      <c r="D52" s="7">
        <v>93</v>
      </c>
      <c r="E52" s="21">
        <v>133</v>
      </c>
      <c r="F52" s="21">
        <v>127</v>
      </c>
      <c r="G52" s="7">
        <f t="shared" si="3"/>
        <v>260</v>
      </c>
    </row>
    <row r="53" spans="1:7" ht="15" customHeight="1">
      <c r="A53" s="69"/>
      <c r="B53" s="77" t="s">
        <v>56</v>
      </c>
      <c r="C53" s="77"/>
      <c r="D53" s="7">
        <v>131</v>
      </c>
      <c r="E53" s="21">
        <v>171</v>
      </c>
      <c r="F53" s="21">
        <v>184</v>
      </c>
      <c r="G53" s="7">
        <f t="shared" si="3"/>
        <v>355</v>
      </c>
    </row>
    <row r="54" spans="1:7" ht="15" customHeight="1">
      <c r="A54" s="69"/>
      <c r="B54" s="77" t="s">
        <v>57</v>
      </c>
      <c r="C54" s="77"/>
      <c r="D54" s="7">
        <v>64</v>
      </c>
      <c r="E54" s="21">
        <v>91</v>
      </c>
      <c r="F54" s="21">
        <v>82</v>
      </c>
      <c r="G54" s="7">
        <f t="shared" si="3"/>
        <v>173</v>
      </c>
    </row>
    <row r="55" spans="1:7" ht="15" customHeight="1">
      <c r="A55" s="69"/>
      <c r="B55" s="77" t="s">
        <v>58</v>
      </c>
      <c r="C55" s="77"/>
      <c r="D55" s="7">
        <v>145</v>
      </c>
      <c r="E55" s="21">
        <v>209</v>
      </c>
      <c r="F55" s="21">
        <v>207</v>
      </c>
      <c r="G55" s="7">
        <f t="shared" si="3"/>
        <v>416</v>
      </c>
    </row>
    <row r="56" spans="1:7" ht="15" customHeight="1">
      <c r="A56" s="69"/>
      <c r="B56" s="77" t="s">
        <v>59</v>
      </c>
      <c r="C56" s="77"/>
      <c r="D56" s="7">
        <v>189</v>
      </c>
      <c r="E56" s="21">
        <v>265</v>
      </c>
      <c r="F56" s="21">
        <v>255</v>
      </c>
      <c r="G56" s="7">
        <f t="shared" si="3"/>
        <v>520</v>
      </c>
    </row>
    <row r="57" spans="1:7" ht="15" customHeight="1">
      <c r="A57" s="69"/>
      <c r="B57" s="77" t="s">
        <v>60</v>
      </c>
      <c r="C57" s="77"/>
      <c r="D57" s="7">
        <v>498</v>
      </c>
      <c r="E57" s="21">
        <v>663</v>
      </c>
      <c r="F57" s="21">
        <v>664</v>
      </c>
      <c r="G57" s="7">
        <f t="shared" si="3"/>
        <v>1327</v>
      </c>
    </row>
    <row r="58" spans="1:7" ht="15" customHeight="1">
      <c r="A58" s="69"/>
      <c r="B58" s="77" t="s">
        <v>61</v>
      </c>
      <c r="C58" s="77"/>
      <c r="D58" s="7">
        <v>302</v>
      </c>
      <c r="E58" s="21">
        <v>400</v>
      </c>
      <c r="F58" s="21">
        <v>377</v>
      </c>
      <c r="G58" s="7">
        <f t="shared" si="3"/>
        <v>777</v>
      </c>
    </row>
    <row r="59" spans="1:7" ht="15" customHeight="1">
      <c r="A59" s="69"/>
      <c r="B59" s="77" t="s">
        <v>62</v>
      </c>
      <c r="C59" s="77"/>
      <c r="D59" s="7">
        <v>166</v>
      </c>
      <c r="E59" s="21">
        <v>252</v>
      </c>
      <c r="F59" s="21">
        <v>281</v>
      </c>
      <c r="G59" s="7">
        <f t="shared" si="3"/>
        <v>533</v>
      </c>
    </row>
    <row r="60" spans="1:7" ht="15" customHeight="1">
      <c r="A60" s="69"/>
      <c r="B60" s="77" t="s">
        <v>63</v>
      </c>
      <c r="C60" s="77"/>
      <c r="D60" s="7">
        <v>95</v>
      </c>
      <c r="E60" s="21">
        <v>166</v>
      </c>
      <c r="F60" s="21">
        <v>162</v>
      </c>
      <c r="G60" s="7">
        <f t="shared" si="3"/>
        <v>328</v>
      </c>
    </row>
    <row r="61" spans="1:7" ht="15" customHeight="1">
      <c r="A61" s="69"/>
      <c r="B61" s="77" t="s">
        <v>64</v>
      </c>
      <c r="C61" s="77"/>
      <c r="D61" s="7">
        <v>56</v>
      </c>
      <c r="E61" s="21">
        <v>109</v>
      </c>
      <c r="F61" s="21">
        <v>105</v>
      </c>
      <c r="G61" s="7">
        <f t="shared" si="3"/>
        <v>214</v>
      </c>
    </row>
    <row r="62" spans="1:7" ht="15" customHeight="1">
      <c r="A62" s="69"/>
      <c r="B62" s="77" t="s">
        <v>65</v>
      </c>
      <c r="C62" s="77"/>
      <c r="D62" s="7">
        <v>77</v>
      </c>
      <c r="E62" s="21">
        <v>73</v>
      </c>
      <c r="F62" s="21">
        <v>4</v>
      </c>
      <c r="G62" s="7">
        <f t="shared" si="3"/>
        <v>77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14</v>
      </c>
      <c r="F63" s="7">
        <v>56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4058</v>
      </c>
      <c r="E64" s="11">
        <f>SUM(E46:E63)</f>
        <v>5718</v>
      </c>
      <c r="F64" s="11">
        <f>SUM(F46:F63)</f>
        <v>5580</v>
      </c>
      <c r="G64" s="11">
        <f>SUM(G46:G63)</f>
        <v>11298</v>
      </c>
    </row>
    <row r="65" spans="1:7" ht="15" customHeight="1" thickTop="1">
      <c r="A65" s="71" t="s">
        <v>68</v>
      </c>
      <c r="B65" s="73" t="s">
        <v>69</v>
      </c>
      <c r="C65" s="74"/>
      <c r="D65" s="24">
        <v>61</v>
      </c>
      <c r="E65" s="22">
        <v>79</v>
      </c>
      <c r="F65" s="22">
        <v>79</v>
      </c>
      <c r="G65" s="10">
        <f>SUM(E65:F65)</f>
        <v>158</v>
      </c>
    </row>
    <row r="66" spans="1:7" ht="15" customHeight="1">
      <c r="A66" s="69"/>
      <c r="B66" s="60" t="s">
        <v>70</v>
      </c>
      <c r="C66" s="61"/>
      <c r="D66" s="23">
        <v>107</v>
      </c>
      <c r="E66" s="21">
        <v>164</v>
      </c>
      <c r="F66" s="21">
        <v>153</v>
      </c>
      <c r="G66" s="7">
        <f>SUM(E66:F66)</f>
        <v>317</v>
      </c>
    </row>
    <row r="67" spans="1:7" ht="15" customHeight="1">
      <c r="A67" s="69"/>
      <c r="B67" s="60" t="s">
        <v>71</v>
      </c>
      <c r="C67" s="61"/>
      <c r="D67" s="23">
        <v>111</v>
      </c>
      <c r="E67" s="21">
        <v>170</v>
      </c>
      <c r="F67" s="21">
        <v>177</v>
      </c>
      <c r="G67" s="7">
        <f aca="true" t="shared" si="4" ref="G67:G91">SUM(E67:F67)</f>
        <v>347</v>
      </c>
    </row>
    <row r="68" spans="1:7" ht="15" customHeight="1">
      <c r="A68" s="69"/>
      <c r="B68" s="60" t="s">
        <v>72</v>
      </c>
      <c r="C68" s="61"/>
      <c r="D68" s="23">
        <v>188</v>
      </c>
      <c r="E68" s="21">
        <v>293</v>
      </c>
      <c r="F68" s="21">
        <v>260</v>
      </c>
      <c r="G68" s="7">
        <f t="shared" si="4"/>
        <v>553</v>
      </c>
    </row>
    <row r="69" spans="1:7" ht="15" customHeight="1">
      <c r="A69" s="69"/>
      <c r="B69" s="60" t="s">
        <v>73</v>
      </c>
      <c r="C69" s="61"/>
      <c r="D69" s="23">
        <v>157</v>
      </c>
      <c r="E69" s="21">
        <v>242</v>
      </c>
      <c r="F69" s="21">
        <v>223</v>
      </c>
      <c r="G69" s="7">
        <f t="shared" si="4"/>
        <v>465</v>
      </c>
    </row>
    <row r="70" spans="1:7" ht="15" customHeight="1">
      <c r="A70" s="69"/>
      <c r="B70" s="60" t="s">
        <v>74</v>
      </c>
      <c r="C70" s="61"/>
      <c r="D70" s="23">
        <v>119</v>
      </c>
      <c r="E70" s="21">
        <v>145</v>
      </c>
      <c r="F70" s="21">
        <v>134</v>
      </c>
      <c r="G70" s="7">
        <f t="shared" si="4"/>
        <v>279</v>
      </c>
    </row>
    <row r="71" spans="1:7" ht="15" customHeight="1">
      <c r="A71" s="69"/>
      <c r="B71" s="60" t="s">
        <v>75</v>
      </c>
      <c r="C71" s="61"/>
      <c r="D71" s="23">
        <v>156</v>
      </c>
      <c r="E71" s="21">
        <v>251</v>
      </c>
      <c r="F71" s="21">
        <v>218</v>
      </c>
      <c r="G71" s="7">
        <f t="shared" si="4"/>
        <v>469</v>
      </c>
    </row>
    <row r="72" spans="1:7" ht="15" customHeight="1">
      <c r="A72" s="69"/>
      <c r="B72" s="60" t="s">
        <v>76</v>
      </c>
      <c r="C72" s="61"/>
      <c r="D72" s="23">
        <v>170</v>
      </c>
      <c r="E72" s="21">
        <v>278</v>
      </c>
      <c r="F72" s="21">
        <v>290</v>
      </c>
      <c r="G72" s="7">
        <f t="shared" si="4"/>
        <v>568</v>
      </c>
    </row>
    <row r="73" spans="1:7" ht="15" customHeight="1">
      <c r="A73" s="69"/>
      <c r="B73" s="60" t="s">
        <v>77</v>
      </c>
      <c r="C73" s="61"/>
      <c r="D73" s="23">
        <v>210</v>
      </c>
      <c r="E73" s="21">
        <v>353</v>
      </c>
      <c r="F73" s="21">
        <v>320</v>
      </c>
      <c r="G73" s="7">
        <f t="shared" si="4"/>
        <v>673</v>
      </c>
    </row>
    <row r="74" spans="1:7" ht="15" customHeight="1">
      <c r="A74" s="69"/>
      <c r="B74" s="60" t="s">
        <v>78</v>
      </c>
      <c r="C74" s="61"/>
      <c r="D74" s="23">
        <v>164</v>
      </c>
      <c r="E74" s="21">
        <v>259</v>
      </c>
      <c r="F74" s="21">
        <v>273</v>
      </c>
      <c r="G74" s="7">
        <f t="shared" si="4"/>
        <v>532</v>
      </c>
    </row>
    <row r="75" spans="1:7" ht="15" customHeight="1">
      <c r="A75" s="69"/>
      <c r="B75" s="60" t="s">
        <v>79</v>
      </c>
      <c r="C75" s="61"/>
      <c r="D75" s="23">
        <v>94</v>
      </c>
      <c r="E75" s="21">
        <v>155</v>
      </c>
      <c r="F75" s="21">
        <v>143</v>
      </c>
      <c r="G75" s="7">
        <f t="shared" si="4"/>
        <v>298</v>
      </c>
    </row>
    <row r="76" spans="1:7" ht="15" customHeight="1">
      <c r="A76" s="69"/>
      <c r="B76" s="60" t="s">
        <v>80</v>
      </c>
      <c r="C76" s="61"/>
      <c r="D76" s="23">
        <v>59</v>
      </c>
      <c r="E76" s="21">
        <v>100</v>
      </c>
      <c r="F76" s="21">
        <v>87</v>
      </c>
      <c r="G76" s="7">
        <f t="shared" si="4"/>
        <v>187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197</v>
      </c>
      <c r="F77" s="21">
        <v>183</v>
      </c>
      <c r="G77" s="7">
        <f t="shared" si="4"/>
        <v>380</v>
      </c>
    </row>
    <row r="78" spans="1:7" ht="15" customHeight="1">
      <c r="A78" s="69"/>
      <c r="B78" s="60" t="s">
        <v>82</v>
      </c>
      <c r="C78" s="61"/>
      <c r="D78" s="23">
        <v>287</v>
      </c>
      <c r="E78" s="21">
        <v>435</v>
      </c>
      <c r="F78" s="21">
        <v>461</v>
      </c>
      <c r="G78" s="7">
        <f t="shared" si="4"/>
        <v>896</v>
      </c>
    </row>
    <row r="79" spans="1:7" ht="15" customHeight="1">
      <c r="A79" s="69"/>
      <c r="B79" s="60" t="s">
        <v>83</v>
      </c>
      <c r="C79" s="61"/>
      <c r="D79" s="23">
        <v>685</v>
      </c>
      <c r="E79" s="21">
        <v>988</v>
      </c>
      <c r="F79" s="21">
        <v>1011</v>
      </c>
      <c r="G79" s="7">
        <f t="shared" si="4"/>
        <v>1999</v>
      </c>
    </row>
    <row r="80" spans="1:7" ht="15" customHeight="1">
      <c r="A80" s="69"/>
      <c r="B80" s="60" t="s">
        <v>84</v>
      </c>
      <c r="C80" s="61"/>
      <c r="D80" s="23">
        <v>217</v>
      </c>
      <c r="E80" s="21">
        <v>348</v>
      </c>
      <c r="F80" s="21">
        <v>328</v>
      </c>
      <c r="G80" s="7">
        <f t="shared" si="4"/>
        <v>676</v>
      </c>
    </row>
    <row r="81" spans="1:7" ht="15" customHeight="1">
      <c r="A81" s="69"/>
      <c r="B81" s="60" t="s">
        <v>85</v>
      </c>
      <c r="C81" s="61"/>
      <c r="D81" s="23">
        <v>141</v>
      </c>
      <c r="E81" s="21">
        <v>210</v>
      </c>
      <c r="F81" s="21">
        <v>201</v>
      </c>
      <c r="G81" s="7">
        <f t="shared" si="4"/>
        <v>411</v>
      </c>
    </row>
    <row r="82" spans="1:7" ht="15" customHeight="1">
      <c r="A82" s="69"/>
      <c r="B82" s="60" t="s">
        <v>86</v>
      </c>
      <c r="C82" s="61"/>
      <c r="D82" s="23">
        <v>266</v>
      </c>
      <c r="E82" s="21">
        <v>424</v>
      </c>
      <c r="F82" s="21">
        <v>398</v>
      </c>
      <c r="G82" s="7">
        <f t="shared" si="4"/>
        <v>822</v>
      </c>
    </row>
    <row r="83" spans="1:7" ht="15" customHeight="1">
      <c r="A83" s="69"/>
      <c r="B83" s="60" t="s">
        <v>87</v>
      </c>
      <c r="C83" s="61"/>
      <c r="D83" s="23">
        <v>109</v>
      </c>
      <c r="E83" s="21">
        <v>178</v>
      </c>
      <c r="F83" s="21">
        <v>158</v>
      </c>
      <c r="G83" s="7">
        <f t="shared" si="4"/>
        <v>336</v>
      </c>
    </row>
    <row r="84" spans="1:7" ht="15" customHeight="1">
      <c r="A84" s="69"/>
      <c r="B84" s="60" t="s">
        <v>88</v>
      </c>
      <c r="C84" s="61"/>
      <c r="D84" s="23">
        <v>83</v>
      </c>
      <c r="E84" s="21">
        <v>126</v>
      </c>
      <c r="F84" s="21">
        <v>130</v>
      </c>
      <c r="G84" s="7">
        <f t="shared" si="4"/>
        <v>256</v>
      </c>
    </row>
    <row r="85" spans="1:7" ht="15" customHeight="1">
      <c r="A85" s="69"/>
      <c r="B85" s="60" t="s">
        <v>89</v>
      </c>
      <c r="C85" s="61"/>
      <c r="D85" s="23">
        <v>122</v>
      </c>
      <c r="E85" s="21">
        <v>200</v>
      </c>
      <c r="F85" s="21">
        <v>214</v>
      </c>
      <c r="G85" s="7">
        <f t="shared" si="4"/>
        <v>414</v>
      </c>
    </row>
    <row r="86" spans="1:7" ht="15" customHeight="1">
      <c r="A86" s="69"/>
      <c r="B86" s="60" t="s">
        <v>90</v>
      </c>
      <c r="C86" s="61"/>
      <c r="D86" s="23">
        <v>73</v>
      </c>
      <c r="E86" s="21">
        <v>115</v>
      </c>
      <c r="F86" s="21">
        <v>132</v>
      </c>
      <c r="G86" s="7">
        <f t="shared" si="4"/>
        <v>247</v>
      </c>
    </row>
    <row r="87" spans="1:7" ht="15" customHeight="1">
      <c r="A87" s="69"/>
      <c r="B87" s="60" t="s">
        <v>91</v>
      </c>
      <c r="C87" s="61"/>
      <c r="D87" s="23">
        <v>159</v>
      </c>
      <c r="E87" s="21">
        <v>297</v>
      </c>
      <c r="F87" s="21">
        <v>300</v>
      </c>
      <c r="G87" s="7">
        <f t="shared" si="4"/>
        <v>597</v>
      </c>
    </row>
    <row r="88" spans="1:7" ht="15" customHeight="1">
      <c r="A88" s="69"/>
      <c r="B88" s="60" t="s">
        <v>92</v>
      </c>
      <c r="C88" s="61"/>
      <c r="D88" s="23">
        <v>107</v>
      </c>
      <c r="E88" s="21">
        <v>200</v>
      </c>
      <c r="F88" s="21">
        <v>194</v>
      </c>
      <c r="G88" s="7">
        <f t="shared" si="4"/>
        <v>394</v>
      </c>
    </row>
    <row r="89" spans="1:7" ht="15" customHeight="1">
      <c r="A89" s="69"/>
      <c r="B89" s="60" t="s">
        <v>93</v>
      </c>
      <c r="C89" s="61"/>
      <c r="D89" s="23">
        <v>62</v>
      </c>
      <c r="E89" s="21">
        <v>29</v>
      </c>
      <c r="F89" s="21">
        <v>33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23">
        <v>102</v>
      </c>
      <c r="E90" s="21">
        <v>35</v>
      </c>
      <c r="F90" s="21">
        <v>67</v>
      </c>
      <c r="G90" s="7">
        <f t="shared" si="4"/>
        <v>102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4189</v>
      </c>
      <c r="E92" s="11">
        <f>SUM(E65:E91)</f>
        <v>6303</v>
      </c>
      <c r="F92" s="11">
        <f>SUM(F65:F91)</f>
        <v>6188</v>
      </c>
      <c r="G92" s="11">
        <f>SUM(G65:G91)</f>
        <v>12491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14334</v>
      </c>
      <c r="E93" s="13">
        <f>SUM(E6:E26,E28:E44,E46:E63,E65:E91)</f>
        <v>20550</v>
      </c>
      <c r="F93" s="13">
        <f>SUM(F6:F26,F28:F44,F46:F63,F65:F91)</f>
        <v>20154</v>
      </c>
      <c r="G93" s="13">
        <f>SUM(G6:G26,G28:G44,G46:G63,G65:G91)</f>
        <v>40704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29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58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87</v>
      </c>
      <c r="E102" s="19">
        <v>42</v>
      </c>
      <c r="F102" s="19">
        <v>65</v>
      </c>
      <c r="G102" s="19">
        <f>SUM(E102:F102)</f>
        <v>107</v>
      </c>
    </row>
    <row r="103" ht="14.25" thickTop="1"/>
  </sheetData>
  <sheetProtection sheet="1"/>
  <mergeCells count="104">
    <mergeCell ref="G100:G101"/>
    <mergeCell ref="B101:C101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40:C40"/>
    <mergeCell ref="B41:C41"/>
    <mergeCell ref="B42:C42"/>
    <mergeCell ref="B43:C43"/>
    <mergeCell ref="B36:C36"/>
    <mergeCell ref="B37:C37"/>
    <mergeCell ref="B38:C38"/>
    <mergeCell ref="B39:C39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F1:G1"/>
    <mergeCell ref="A2:G3"/>
    <mergeCell ref="B4:C4"/>
    <mergeCell ref="E4:G4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107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f>472-D25</f>
        <v>417</v>
      </c>
      <c r="E6" s="21">
        <f>690-E25</f>
        <v>602</v>
      </c>
      <c r="F6" s="21">
        <f>718-F25</f>
        <v>598</v>
      </c>
      <c r="G6" s="7">
        <f>SUM(E6:F6)</f>
        <v>1200</v>
      </c>
    </row>
    <row r="7" spans="1:7" ht="15" customHeight="1">
      <c r="A7" s="69"/>
      <c r="B7" s="60" t="s">
        <v>9</v>
      </c>
      <c r="C7" s="61"/>
      <c r="D7" s="7">
        <v>138</v>
      </c>
      <c r="E7" s="21">
        <v>183</v>
      </c>
      <c r="F7" s="21">
        <v>189</v>
      </c>
      <c r="G7" s="7">
        <f aca="true" t="shared" si="0" ref="G7:G13">SUM(E7:F7)</f>
        <v>372</v>
      </c>
    </row>
    <row r="8" spans="1:7" ht="15" customHeight="1">
      <c r="A8" s="69"/>
      <c r="B8" s="60" t="s">
        <v>10</v>
      </c>
      <c r="C8" s="61"/>
      <c r="D8" s="7">
        <v>90</v>
      </c>
      <c r="E8" s="21">
        <v>118</v>
      </c>
      <c r="F8" s="21">
        <v>121</v>
      </c>
      <c r="G8" s="7">
        <f t="shared" si="0"/>
        <v>239</v>
      </c>
    </row>
    <row r="9" spans="1:7" ht="15" customHeight="1">
      <c r="A9" s="69"/>
      <c r="B9" s="60" t="s">
        <v>11</v>
      </c>
      <c r="C9" s="61"/>
      <c r="D9" s="7">
        <v>318</v>
      </c>
      <c r="E9" s="21">
        <v>415</v>
      </c>
      <c r="F9" s="21">
        <v>461</v>
      </c>
      <c r="G9" s="7">
        <f t="shared" si="0"/>
        <v>876</v>
      </c>
    </row>
    <row r="10" spans="1:7" ht="15" customHeight="1">
      <c r="A10" s="69"/>
      <c r="B10" s="60" t="s">
        <v>12</v>
      </c>
      <c r="C10" s="61"/>
      <c r="D10" s="7">
        <v>80</v>
      </c>
      <c r="E10" s="21">
        <v>101</v>
      </c>
      <c r="F10" s="21">
        <v>103</v>
      </c>
      <c r="G10" s="7">
        <f t="shared" si="0"/>
        <v>204</v>
      </c>
    </row>
    <row r="11" spans="1:7" ht="15" customHeight="1">
      <c r="A11" s="69"/>
      <c r="B11" s="60" t="s">
        <v>13</v>
      </c>
      <c r="C11" s="61"/>
      <c r="D11" s="7">
        <v>80</v>
      </c>
      <c r="E11" s="21">
        <v>110</v>
      </c>
      <c r="F11" s="21">
        <v>92</v>
      </c>
      <c r="G11" s="7">
        <f t="shared" si="0"/>
        <v>202</v>
      </c>
    </row>
    <row r="12" spans="1:7" ht="15" customHeight="1">
      <c r="A12" s="69"/>
      <c r="B12" s="60" t="s">
        <v>14</v>
      </c>
      <c r="C12" s="61"/>
      <c r="D12" s="7">
        <v>81</v>
      </c>
      <c r="E12" s="21">
        <v>122</v>
      </c>
      <c r="F12" s="21">
        <v>127</v>
      </c>
      <c r="G12" s="7">
        <f t="shared" si="0"/>
        <v>249</v>
      </c>
    </row>
    <row r="13" spans="1:7" ht="15" customHeight="1">
      <c r="A13" s="69"/>
      <c r="B13" s="60" t="s">
        <v>15</v>
      </c>
      <c r="C13" s="61"/>
      <c r="D13" s="7">
        <v>327</v>
      </c>
      <c r="E13" s="21">
        <v>464</v>
      </c>
      <c r="F13" s="21">
        <v>470</v>
      </c>
      <c r="G13" s="7">
        <f t="shared" si="0"/>
        <v>934</v>
      </c>
    </row>
    <row r="14" spans="1:7" ht="15" customHeight="1">
      <c r="A14" s="69"/>
      <c r="B14" s="60" t="s">
        <v>16</v>
      </c>
      <c r="C14" s="61"/>
      <c r="D14" s="7">
        <v>166</v>
      </c>
      <c r="E14" s="21">
        <v>280</v>
      </c>
      <c r="F14" s="21">
        <v>234</v>
      </c>
      <c r="G14" s="7">
        <f aca="true" t="shared" si="1" ref="G14:G26">SUM(E14:F14)</f>
        <v>514</v>
      </c>
    </row>
    <row r="15" spans="1:7" ht="15" customHeight="1">
      <c r="A15" s="69"/>
      <c r="B15" s="60" t="s">
        <v>17</v>
      </c>
      <c r="C15" s="61"/>
      <c r="D15" s="7">
        <v>221</v>
      </c>
      <c r="E15" s="21">
        <v>308</v>
      </c>
      <c r="F15" s="21">
        <v>311</v>
      </c>
      <c r="G15" s="7">
        <f t="shared" si="1"/>
        <v>619</v>
      </c>
    </row>
    <row r="16" spans="1:7" ht="15" customHeight="1">
      <c r="A16" s="69"/>
      <c r="B16" s="60" t="s">
        <v>18</v>
      </c>
      <c r="C16" s="61"/>
      <c r="D16" s="7">
        <v>140</v>
      </c>
      <c r="E16" s="21">
        <v>219</v>
      </c>
      <c r="F16" s="21">
        <v>200</v>
      </c>
      <c r="G16" s="7">
        <f t="shared" si="1"/>
        <v>419</v>
      </c>
    </row>
    <row r="17" spans="1:7" ht="15" customHeight="1">
      <c r="A17" s="69"/>
      <c r="B17" s="60" t="s">
        <v>19</v>
      </c>
      <c r="C17" s="61"/>
      <c r="D17" s="7">
        <v>157</v>
      </c>
      <c r="E17" s="21">
        <v>212</v>
      </c>
      <c r="F17" s="21">
        <v>248</v>
      </c>
      <c r="G17" s="7">
        <f t="shared" si="1"/>
        <v>460</v>
      </c>
    </row>
    <row r="18" spans="1:7" ht="15" customHeight="1">
      <c r="A18" s="69"/>
      <c r="B18" s="60" t="s">
        <v>20</v>
      </c>
      <c r="C18" s="61"/>
      <c r="D18" s="7">
        <v>256</v>
      </c>
      <c r="E18" s="21">
        <v>295</v>
      </c>
      <c r="F18" s="21">
        <v>285</v>
      </c>
      <c r="G18" s="7">
        <f t="shared" si="1"/>
        <v>580</v>
      </c>
    </row>
    <row r="19" spans="1:7" ht="15" customHeight="1">
      <c r="A19" s="69"/>
      <c r="B19" s="60" t="s">
        <v>21</v>
      </c>
      <c r="C19" s="61"/>
      <c r="D19" s="7">
        <v>189</v>
      </c>
      <c r="E19" s="21">
        <v>277</v>
      </c>
      <c r="F19" s="21">
        <v>271</v>
      </c>
      <c r="G19" s="7">
        <f t="shared" si="1"/>
        <v>548</v>
      </c>
    </row>
    <row r="20" spans="1:7" ht="15" customHeight="1">
      <c r="A20" s="69"/>
      <c r="B20" s="60" t="s">
        <v>22</v>
      </c>
      <c r="C20" s="61"/>
      <c r="D20" s="7">
        <f>197-D26</f>
        <v>87</v>
      </c>
      <c r="E20" s="7">
        <f>157-E26</f>
        <v>123</v>
      </c>
      <c r="F20" s="7">
        <f>196-F26</f>
        <v>120</v>
      </c>
      <c r="G20" s="7">
        <f t="shared" si="1"/>
        <v>243</v>
      </c>
    </row>
    <row r="21" spans="1:7" ht="15" customHeight="1">
      <c r="A21" s="69"/>
      <c r="B21" s="60" t="s">
        <v>23</v>
      </c>
      <c r="C21" s="61"/>
      <c r="D21" s="7">
        <v>444</v>
      </c>
      <c r="E21" s="21">
        <v>721</v>
      </c>
      <c r="F21" s="21">
        <v>695</v>
      </c>
      <c r="G21" s="7">
        <f t="shared" si="1"/>
        <v>1416</v>
      </c>
    </row>
    <row r="22" spans="1:7" ht="15" customHeight="1">
      <c r="A22" s="69"/>
      <c r="B22" s="60" t="s">
        <v>24</v>
      </c>
      <c r="C22" s="61"/>
      <c r="D22" s="7">
        <v>346</v>
      </c>
      <c r="E22" s="21">
        <v>499</v>
      </c>
      <c r="F22" s="21">
        <v>553</v>
      </c>
      <c r="G22" s="7">
        <f t="shared" si="1"/>
        <v>1052</v>
      </c>
    </row>
    <row r="23" spans="1:7" ht="15" customHeight="1">
      <c r="A23" s="69"/>
      <c r="B23" s="60" t="s">
        <v>25</v>
      </c>
      <c r="C23" s="61"/>
      <c r="D23" s="7">
        <v>382</v>
      </c>
      <c r="E23" s="21">
        <v>571</v>
      </c>
      <c r="F23" s="21">
        <v>497</v>
      </c>
      <c r="G23" s="7">
        <f t="shared" si="1"/>
        <v>1068</v>
      </c>
    </row>
    <row r="24" spans="1:8" ht="15" customHeight="1">
      <c r="A24" s="69"/>
      <c r="B24" s="60" t="s">
        <v>26</v>
      </c>
      <c r="C24" s="61"/>
      <c r="D24" s="7">
        <v>39</v>
      </c>
      <c r="E24" s="21">
        <v>57</v>
      </c>
      <c r="F24" s="21">
        <v>53</v>
      </c>
      <c r="G24" s="7">
        <f t="shared" si="1"/>
        <v>110</v>
      </c>
      <c r="H24" s="2"/>
    </row>
    <row r="25" spans="1:8" ht="15" customHeight="1">
      <c r="A25" s="69"/>
      <c r="B25" s="25" t="s">
        <v>106</v>
      </c>
      <c r="C25" s="26"/>
      <c r="D25" s="8">
        <v>55</v>
      </c>
      <c r="E25" s="27">
        <v>88</v>
      </c>
      <c r="F25" s="27">
        <v>120</v>
      </c>
      <c r="G25" s="7">
        <f t="shared" si="1"/>
        <v>208</v>
      </c>
      <c r="H25" s="2"/>
    </row>
    <row r="26" spans="1:8" ht="15" customHeight="1">
      <c r="A26" s="69"/>
      <c r="B26" s="60" t="s">
        <v>27</v>
      </c>
      <c r="C26" s="61"/>
      <c r="D26" s="8">
        <v>110</v>
      </c>
      <c r="E26" s="8">
        <v>34</v>
      </c>
      <c r="F26" s="8">
        <v>76</v>
      </c>
      <c r="G26" s="8">
        <f t="shared" si="1"/>
        <v>110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4123</v>
      </c>
      <c r="E27" s="9">
        <f>SUM(E6:E26)</f>
        <v>5799</v>
      </c>
      <c r="F27" s="9">
        <f>SUM(F6:F26)</f>
        <v>5824</v>
      </c>
      <c r="G27" s="9">
        <f>SUM(G6:G26)</f>
        <v>11623</v>
      </c>
    </row>
    <row r="28" spans="1:7" ht="15" customHeight="1" thickTop="1">
      <c r="A28" s="71" t="s">
        <v>29</v>
      </c>
      <c r="B28" s="73" t="s">
        <v>30</v>
      </c>
      <c r="C28" s="74"/>
      <c r="D28" s="10">
        <v>260</v>
      </c>
      <c r="E28" s="22">
        <v>412</v>
      </c>
      <c r="F28" s="22">
        <v>371</v>
      </c>
      <c r="G28" s="10">
        <f>SUM(E28:F28)</f>
        <v>783</v>
      </c>
    </row>
    <row r="29" spans="1:7" ht="15" customHeight="1">
      <c r="A29" s="69"/>
      <c r="B29" s="60" t="s">
        <v>31</v>
      </c>
      <c r="C29" s="61"/>
      <c r="D29" s="7">
        <v>105</v>
      </c>
      <c r="E29" s="21">
        <v>151</v>
      </c>
      <c r="F29" s="21">
        <v>127</v>
      </c>
      <c r="G29" s="7">
        <f>SUM(E29:F29)</f>
        <v>278</v>
      </c>
    </row>
    <row r="30" spans="1:7" ht="15" customHeight="1">
      <c r="A30" s="69"/>
      <c r="B30" s="60" t="s">
        <v>32</v>
      </c>
      <c r="C30" s="61"/>
      <c r="D30" s="7">
        <v>75</v>
      </c>
      <c r="E30" s="21">
        <v>109</v>
      </c>
      <c r="F30" s="21">
        <v>93</v>
      </c>
      <c r="G30" s="7">
        <f aca="true" t="shared" si="2" ref="G30:G44">SUM(E30:F30)</f>
        <v>202</v>
      </c>
    </row>
    <row r="31" spans="1:7" ht="15" customHeight="1">
      <c r="A31" s="69"/>
      <c r="B31" s="60" t="s">
        <v>33</v>
      </c>
      <c r="C31" s="61"/>
      <c r="D31" s="7">
        <v>224</v>
      </c>
      <c r="E31" s="21">
        <v>335</v>
      </c>
      <c r="F31" s="21">
        <v>284</v>
      </c>
      <c r="G31" s="7">
        <f t="shared" si="2"/>
        <v>619</v>
      </c>
    </row>
    <row r="32" spans="1:7" ht="15" customHeight="1">
      <c r="A32" s="69"/>
      <c r="B32" s="60" t="s">
        <v>34</v>
      </c>
      <c r="C32" s="61"/>
      <c r="D32" s="7">
        <v>53</v>
      </c>
      <c r="E32" s="21">
        <v>66</v>
      </c>
      <c r="F32" s="21">
        <v>61</v>
      </c>
      <c r="G32" s="7">
        <f t="shared" si="2"/>
        <v>127</v>
      </c>
    </row>
    <row r="33" spans="1:7" ht="15" customHeight="1">
      <c r="A33" s="69"/>
      <c r="B33" s="60" t="s">
        <v>35</v>
      </c>
      <c r="C33" s="61"/>
      <c r="D33" s="7">
        <v>134</v>
      </c>
      <c r="E33" s="21">
        <v>187</v>
      </c>
      <c r="F33" s="21">
        <v>183</v>
      </c>
      <c r="G33" s="7">
        <f t="shared" si="2"/>
        <v>370</v>
      </c>
    </row>
    <row r="34" spans="1:7" ht="15" customHeight="1">
      <c r="A34" s="69"/>
      <c r="B34" s="60" t="s">
        <v>36</v>
      </c>
      <c r="C34" s="61"/>
      <c r="D34" s="7">
        <v>211</v>
      </c>
      <c r="E34" s="21">
        <v>298</v>
      </c>
      <c r="F34" s="21">
        <v>286</v>
      </c>
      <c r="G34" s="7">
        <f t="shared" si="2"/>
        <v>584</v>
      </c>
    </row>
    <row r="35" spans="1:7" ht="15" customHeight="1">
      <c r="A35" s="69"/>
      <c r="B35" s="60" t="s">
        <v>37</v>
      </c>
      <c r="C35" s="61"/>
      <c r="D35" s="7">
        <v>253</v>
      </c>
      <c r="E35" s="21">
        <v>365</v>
      </c>
      <c r="F35" s="21">
        <v>347</v>
      </c>
      <c r="G35" s="7">
        <f t="shared" si="2"/>
        <v>712</v>
      </c>
    </row>
    <row r="36" spans="1:7" ht="15" customHeight="1">
      <c r="A36" s="69"/>
      <c r="B36" s="60" t="s">
        <v>38</v>
      </c>
      <c r="C36" s="61"/>
      <c r="D36" s="7">
        <v>179</v>
      </c>
      <c r="E36" s="21">
        <v>239</v>
      </c>
      <c r="F36" s="21">
        <v>249</v>
      </c>
      <c r="G36" s="7">
        <f t="shared" si="2"/>
        <v>488</v>
      </c>
    </row>
    <row r="37" spans="1:7" ht="15" customHeight="1">
      <c r="A37" s="69"/>
      <c r="B37" s="60" t="s">
        <v>39</v>
      </c>
      <c r="C37" s="61"/>
      <c r="D37" s="7">
        <v>153</v>
      </c>
      <c r="E37" s="21">
        <v>252</v>
      </c>
      <c r="F37" s="21">
        <v>237</v>
      </c>
      <c r="G37" s="7">
        <f t="shared" si="2"/>
        <v>489</v>
      </c>
    </row>
    <row r="38" spans="1:7" ht="15" customHeight="1">
      <c r="A38" s="69"/>
      <c r="B38" s="60" t="s">
        <v>40</v>
      </c>
      <c r="C38" s="61"/>
      <c r="D38" s="7">
        <v>150</v>
      </c>
      <c r="E38" s="21">
        <v>143</v>
      </c>
      <c r="F38" s="21">
        <v>125</v>
      </c>
      <c r="G38" s="7">
        <f t="shared" si="2"/>
        <v>268</v>
      </c>
    </row>
    <row r="39" spans="1:7" ht="15" customHeight="1">
      <c r="A39" s="69"/>
      <c r="B39" s="60" t="s">
        <v>41</v>
      </c>
      <c r="C39" s="61"/>
      <c r="D39" s="7">
        <v>26</v>
      </c>
      <c r="E39" s="21">
        <v>28</v>
      </c>
      <c r="F39" s="21">
        <v>12</v>
      </c>
      <c r="G39" s="7">
        <f t="shared" si="2"/>
        <v>40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70</v>
      </c>
      <c r="E42" s="21">
        <v>19</v>
      </c>
      <c r="F42" s="21">
        <v>51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7">
        <v>54</v>
      </c>
      <c r="E43" s="21">
        <v>91</v>
      </c>
      <c r="F43" s="21">
        <v>95</v>
      </c>
      <c r="G43" s="7">
        <f t="shared" si="2"/>
        <v>186</v>
      </c>
    </row>
    <row r="44" spans="1:7" ht="15" customHeight="1">
      <c r="A44" s="69"/>
      <c r="B44" s="60" t="s">
        <v>46</v>
      </c>
      <c r="C44" s="61"/>
      <c r="D44" s="7">
        <v>43</v>
      </c>
      <c r="E44" s="21">
        <v>57</v>
      </c>
      <c r="F44" s="21">
        <v>54</v>
      </c>
      <c r="G44" s="7">
        <f t="shared" si="2"/>
        <v>111</v>
      </c>
    </row>
    <row r="45" spans="1:7" ht="15" customHeight="1" thickBot="1">
      <c r="A45" s="72"/>
      <c r="B45" s="75" t="s">
        <v>47</v>
      </c>
      <c r="C45" s="75"/>
      <c r="D45" s="11">
        <f>SUM(D28:D44)</f>
        <v>2018</v>
      </c>
      <c r="E45" s="11">
        <f>SUM(E28:E44)</f>
        <v>2779</v>
      </c>
      <c r="F45" s="11">
        <f>SUM(F28:F44)</f>
        <v>2576</v>
      </c>
      <c r="G45" s="11">
        <f>SUM(G28:G44)</f>
        <v>5355</v>
      </c>
    </row>
    <row r="46" spans="1:7" ht="15" customHeight="1" thickTop="1">
      <c r="A46" s="71" t="s">
        <v>48</v>
      </c>
      <c r="B46" s="76" t="s">
        <v>49</v>
      </c>
      <c r="C46" s="76"/>
      <c r="D46" s="10">
        <v>1041</v>
      </c>
      <c r="E46" s="22">
        <v>1554</v>
      </c>
      <c r="F46" s="22">
        <v>1514</v>
      </c>
      <c r="G46" s="10">
        <f>SUM(E46:F46)</f>
        <v>3068</v>
      </c>
    </row>
    <row r="47" spans="1:7" ht="15" customHeight="1">
      <c r="A47" s="69"/>
      <c r="B47" s="77" t="s">
        <v>50</v>
      </c>
      <c r="C47" s="77"/>
      <c r="D47" s="7">
        <f>184-D63</f>
        <v>114</v>
      </c>
      <c r="E47" s="7">
        <f>164-E63</f>
        <v>150</v>
      </c>
      <c r="F47" s="7">
        <f>196-F63</f>
        <v>140</v>
      </c>
      <c r="G47" s="7">
        <f>SUM(E47:F47)</f>
        <v>290</v>
      </c>
    </row>
    <row r="48" spans="1:7" ht="15" customHeight="1">
      <c r="A48" s="69"/>
      <c r="B48" s="77" t="s">
        <v>51</v>
      </c>
      <c r="C48" s="77"/>
      <c r="D48" s="7">
        <v>333</v>
      </c>
      <c r="E48" s="21">
        <v>466</v>
      </c>
      <c r="F48" s="21">
        <v>441</v>
      </c>
      <c r="G48" s="7">
        <f aca="true" t="shared" si="3" ref="G48:G62">SUM(E48:F48)</f>
        <v>907</v>
      </c>
    </row>
    <row r="49" spans="1:7" ht="15" customHeight="1">
      <c r="A49" s="69"/>
      <c r="B49" s="77" t="s">
        <v>52</v>
      </c>
      <c r="C49" s="77"/>
      <c r="D49" s="7">
        <v>165</v>
      </c>
      <c r="E49" s="21">
        <v>253</v>
      </c>
      <c r="F49" s="21">
        <v>246</v>
      </c>
      <c r="G49" s="7">
        <f t="shared" si="3"/>
        <v>499</v>
      </c>
    </row>
    <row r="50" spans="1:7" ht="15" customHeight="1">
      <c r="A50" s="69"/>
      <c r="B50" s="77" t="s">
        <v>53</v>
      </c>
      <c r="C50" s="77"/>
      <c r="D50" s="7">
        <v>218</v>
      </c>
      <c r="E50" s="21">
        <v>314</v>
      </c>
      <c r="F50" s="21">
        <v>315</v>
      </c>
      <c r="G50" s="7">
        <f t="shared" si="3"/>
        <v>629</v>
      </c>
    </row>
    <row r="51" spans="1:7" ht="15" customHeight="1">
      <c r="A51" s="69"/>
      <c r="B51" s="77" t="s">
        <v>54</v>
      </c>
      <c r="C51" s="77"/>
      <c r="D51" s="7">
        <v>308</v>
      </c>
      <c r="E51" s="21">
        <v>453</v>
      </c>
      <c r="F51" s="21">
        <v>420</v>
      </c>
      <c r="G51" s="7">
        <f t="shared" si="3"/>
        <v>873</v>
      </c>
    </row>
    <row r="52" spans="1:7" ht="15" customHeight="1">
      <c r="A52" s="69"/>
      <c r="B52" s="77" t="s">
        <v>55</v>
      </c>
      <c r="C52" s="77"/>
      <c r="D52" s="7">
        <v>93</v>
      </c>
      <c r="E52" s="21">
        <v>133</v>
      </c>
      <c r="F52" s="21">
        <v>127</v>
      </c>
      <c r="G52" s="7">
        <f t="shared" si="3"/>
        <v>260</v>
      </c>
    </row>
    <row r="53" spans="1:7" ht="15" customHeight="1">
      <c r="A53" s="69"/>
      <c r="B53" s="77" t="s">
        <v>56</v>
      </c>
      <c r="C53" s="77"/>
      <c r="D53" s="7">
        <v>133</v>
      </c>
      <c r="E53" s="21">
        <v>170</v>
      </c>
      <c r="F53" s="21">
        <v>183</v>
      </c>
      <c r="G53" s="7">
        <f t="shared" si="3"/>
        <v>353</v>
      </c>
    </row>
    <row r="54" spans="1:7" ht="15" customHeight="1">
      <c r="A54" s="69"/>
      <c r="B54" s="77" t="s">
        <v>57</v>
      </c>
      <c r="C54" s="77"/>
      <c r="D54" s="7">
        <v>63</v>
      </c>
      <c r="E54" s="21">
        <v>89</v>
      </c>
      <c r="F54" s="21">
        <v>82</v>
      </c>
      <c r="G54" s="7">
        <f t="shared" si="3"/>
        <v>171</v>
      </c>
    </row>
    <row r="55" spans="1:7" ht="15" customHeight="1">
      <c r="A55" s="69"/>
      <c r="B55" s="77" t="s">
        <v>58</v>
      </c>
      <c r="C55" s="77"/>
      <c r="D55" s="7">
        <v>144</v>
      </c>
      <c r="E55" s="21">
        <v>207</v>
      </c>
      <c r="F55" s="21">
        <v>205</v>
      </c>
      <c r="G55" s="7">
        <f t="shared" si="3"/>
        <v>412</v>
      </c>
    </row>
    <row r="56" spans="1:7" ht="15" customHeight="1">
      <c r="A56" s="69"/>
      <c r="B56" s="77" t="s">
        <v>59</v>
      </c>
      <c r="C56" s="77"/>
      <c r="D56" s="7">
        <v>190</v>
      </c>
      <c r="E56" s="21">
        <v>265</v>
      </c>
      <c r="F56" s="21">
        <v>257</v>
      </c>
      <c r="G56" s="7">
        <f t="shared" si="3"/>
        <v>522</v>
      </c>
    </row>
    <row r="57" spans="1:7" ht="15" customHeight="1">
      <c r="A57" s="69"/>
      <c r="B57" s="77" t="s">
        <v>60</v>
      </c>
      <c r="C57" s="77"/>
      <c r="D57" s="7">
        <v>498</v>
      </c>
      <c r="E57" s="21">
        <v>657</v>
      </c>
      <c r="F57" s="21">
        <v>663</v>
      </c>
      <c r="G57" s="7">
        <f t="shared" si="3"/>
        <v>1320</v>
      </c>
    </row>
    <row r="58" spans="1:7" ht="15" customHeight="1">
      <c r="A58" s="69"/>
      <c r="B58" s="77" t="s">
        <v>61</v>
      </c>
      <c r="C58" s="77"/>
      <c r="D58" s="7">
        <v>300</v>
      </c>
      <c r="E58" s="21">
        <v>397</v>
      </c>
      <c r="F58" s="21">
        <v>373</v>
      </c>
      <c r="G58" s="7">
        <f t="shared" si="3"/>
        <v>770</v>
      </c>
    </row>
    <row r="59" spans="1:7" ht="15" customHeight="1">
      <c r="A59" s="69"/>
      <c r="B59" s="77" t="s">
        <v>62</v>
      </c>
      <c r="C59" s="77"/>
      <c r="D59" s="7">
        <v>166</v>
      </c>
      <c r="E59" s="21">
        <v>252</v>
      </c>
      <c r="F59" s="21">
        <v>279</v>
      </c>
      <c r="G59" s="7">
        <f t="shared" si="3"/>
        <v>531</v>
      </c>
    </row>
    <row r="60" spans="1:7" ht="15" customHeight="1">
      <c r="A60" s="69"/>
      <c r="B60" s="77" t="s">
        <v>63</v>
      </c>
      <c r="C60" s="77"/>
      <c r="D60" s="7">
        <v>95</v>
      </c>
      <c r="E60" s="21">
        <v>165</v>
      </c>
      <c r="F60" s="21">
        <v>160</v>
      </c>
      <c r="G60" s="7">
        <f t="shared" si="3"/>
        <v>325</v>
      </c>
    </row>
    <row r="61" spans="1:7" ht="15" customHeight="1">
      <c r="A61" s="69"/>
      <c r="B61" s="77" t="s">
        <v>64</v>
      </c>
      <c r="C61" s="77"/>
      <c r="D61" s="7">
        <v>56</v>
      </c>
      <c r="E61" s="21">
        <v>109</v>
      </c>
      <c r="F61" s="21">
        <v>106</v>
      </c>
      <c r="G61" s="7">
        <f t="shared" si="3"/>
        <v>215</v>
      </c>
    </row>
    <row r="62" spans="1:7" ht="15" customHeight="1">
      <c r="A62" s="69"/>
      <c r="B62" s="77" t="s">
        <v>65</v>
      </c>
      <c r="C62" s="77"/>
      <c r="D62" s="7">
        <v>74</v>
      </c>
      <c r="E62" s="21">
        <v>71</v>
      </c>
      <c r="F62" s="21">
        <v>3</v>
      </c>
      <c r="G62" s="7">
        <f t="shared" si="3"/>
        <v>74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14</v>
      </c>
      <c r="F63" s="7">
        <v>56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4061</v>
      </c>
      <c r="E64" s="11">
        <f>SUM(E46:E63)</f>
        <v>5719</v>
      </c>
      <c r="F64" s="11">
        <f>SUM(F46:F63)</f>
        <v>5570</v>
      </c>
      <c r="G64" s="11">
        <f>SUM(G46:G63)</f>
        <v>11289</v>
      </c>
    </row>
    <row r="65" spans="1:7" ht="15" customHeight="1" thickTop="1">
      <c r="A65" s="71" t="s">
        <v>68</v>
      </c>
      <c r="B65" s="73" t="s">
        <v>69</v>
      </c>
      <c r="C65" s="74"/>
      <c r="D65" s="24">
        <v>60</v>
      </c>
      <c r="E65" s="22">
        <v>79</v>
      </c>
      <c r="F65" s="22">
        <v>77</v>
      </c>
      <c r="G65" s="10">
        <f>SUM(E65:F65)</f>
        <v>156</v>
      </c>
    </row>
    <row r="66" spans="1:7" ht="15" customHeight="1">
      <c r="A66" s="69"/>
      <c r="B66" s="60" t="s">
        <v>70</v>
      </c>
      <c r="C66" s="61"/>
      <c r="D66" s="23">
        <v>108</v>
      </c>
      <c r="E66" s="21">
        <v>164</v>
      </c>
      <c r="F66" s="21">
        <v>153</v>
      </c>
      <c r="G66" s="7">
        <f>SUM(E66:F66)</f>
        <v>317</v>
      </c>
    </row>
    <row r="67" spans="1:7" ht="15" customHeight="1">
      <c r="A67" s="69"/>
      <c r="B67" s="60" t="s">
        <v>71</v>
      </c>
      <c r="C67" s="61"/>
      <c r="D67" s="23">
        <v>112</v>
      </c>
      <c r="E67" s="21">
        <v>173</v>
      </c>
      <c r="F67" s="21">
        <v>181</v>
      </c>
      <c r="G67" s="7">
        <f aca="true" t="shared" si="4" ref="G67:G91">SUM(E67:F67)</f>
        <v>354</v>
      </c>
    </row>
    <row r="68" spans="1:7" ht="15" customHeight="1">
      <c r="A68" s="69"/>
      <c r="B68" s="60" t="s">
        <v>72</v>
      </c>
      <c r="C68" s="61"/>
      <c r="D68" s="23">
        <v>189</v>
      </c>
      <c r="E68" s="21">
        <v>298</v>
      </c>
      <c r="F68" s="21">
        <v>261</v>
      </c>
      <c r="G68" s="7">
        <f t="shared" si="4"/>
        <v>559</v>
      </c>
    </row>
    <row r="69" spans="1:7" ht="15" customHeight="1">
      <c r="A69" s="69"/>
      <c r="B69" s="60" t="s">
        <v>73</v>
      </c>
      <c r="C69" s="61"/>
      <c r="D69" s="23">
        <v>155</v>
      </c>
      <c r="E69" s="21">
        <v>241</v>
      </c>
      <c r="F69" s="21">
        <v>219</v>
      </c>
      <c r="G69" s="7">
        <f t="shared" si="4"/>
        <v>460</v>
      </c>
    </row>
    <row r="70" spans="1:7" ht="15" customHeight="1">
      <c r="A70" s="69"/>
      <c r="B70" s="60" t="s">
        <v>74</v>
      </c>
      <c r="C70" s="61"/>
      <c r="D70" s="23">
        <v>122</v>
      </c>
      <c r="E70" s="21">
        <v>150</v>
      </c>
      <c r="F70" s="21">
        <v>142</v>
      </c>
      <c r="G70" s="7">
        <f t="shared" si="4"/>
        <v>292</v>
      </c>
    </row>
    <row r="71" spans="1:7" ht="15" customHeight="1">
      <c r="A71" s="69"/>
      <c r="B71" s="60" t="s">
        <v>75</v>
      </c>
      <c r="C71" s="61"/>
      <c r="D71" s="23">
        <v>154</v>
      </c>
      <c r="E71" s="21">
        <v>243</v>
      </c>
      <c r="F71" s="21">
        <v>210</v>
      </c>
      <c r="G71" s="7">
        <f t="shared" si="4"/>
        <v>453</v>
      </c>
    </row>
    <row r="72" spans="1:7" ht="15" customHeight="1">
      <c r="A72" s="69"/>
      <c r="B72" s="60" t="s">
        <v>76</v>
      </c>
      <c r="C72" s="61"/>
      <c r="D72" s="23">
        <v>171</v>
      </c>
      <c r="E72" s="21">
        <v>280</v>
      </c>
      <c r="F72" s="21">
        <v>289</v>
      </c>
      <c r="G72" s="7">
        <f t="shared" si="4"/>
        <v>569</v>
      </c>
    </row>
    <row r="73" spans="1:7" ht="15" customHeight="1">
      <c r="A73" s="69"/>
      <c r="B73" s="60" t="s">
        <v>77</v>
      </c>
      <c r="C73" s="61"/>
      <c r="D73" s="23">
        <v>210</v>
      </c>
      <c r="E73" s="21">
        <v>354</v>
      </c>
      <c r="F73" s="21">
        <v>320</v>
      </c>
      <c r="G73" s="7">
        <f t="shared" si="4"/>
        <v>674</v>
      </c>
    </row>
    <row r="74" spans="1:7" ht="15" customHeight="1">
      <c r="A74" s="69"/>
      <c r="B74" s="60" t="s">
        <v>78</v>
      </c>
      <c r="C74" s="61"/>
      <c r="D74" s="23">
        <v>164</v>
      </c>
      <c r="E74" s="21">
        <v>256</v>
      </c>
      <c r="F74" s="21">
        <v>273</v>
      </c>
      <c r="G74" s="7">
        <f t="shared" si="4"/>
        <v>529</v>
      </c>
    </row>
    <row r="75" spans="1:7" ht="15" customHeight="1">
      <c r="A75" s="69"/>
      <c r="B75" s="60" t="s">
        <v>79</v>
      </c>
      <c r="C75" s="61"/>
      <c r="D75" s="23">
        <v>95</v>
      </c>
      <c r="E75" s="21">
        <v>156</v>
      </c>
      <c r="F75" s="21">
        <v>143</v>
      </c>
      <c r="G75" s="7">
        <f t="shared" si="4"/>
        <v>299</v>
      </c>
    </row>
    <row r="76" spans="1:7" ht="15" customHeight="1">
      <c r="A76" s="69"/>
      <c r="B76" s="60" t="s">
        <v>80</v>
      </c>
      <c r="C76" s="61"/>
      <c r="D76" s="23">
        <v>59</v>
      </c>
      <c r="E76" s="21">
        <v>99</v>
      </c>
      <c r="F76" s="21">
        <v>86</v>
      </c>
      <c r="G76" s="7">
        <f t="shared" si="4"/>
        <v>185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195</v>
      </c>
      <c r="F77" s="21">
        <v>183</v>
      </c>
      <c r="G77" s="7">
        <f t="shared" si="4"/>
        <v>378</v>
      </c>
    </row>
    <row r="78" spans="1:7" ht="15" customHeight="1">
      <c r="A78" s="69"/>
      <c r="B78" s="60" t="s">
        <v>82</v>
      </c>
      <c r="C78" s="61"/>
      <c r="D78" s="23">
        <v>288</v>
      </c>
      <c r="E78" s="21">
        <v>440</v>
      </c>
      <c r="F78" s="21">
        <v>459</v>
      </c>
      <c r="G78" s="7">
        <f t="shared" si="4"/>
        <v>899</v>
      </c>
    </row>
    <row r="79" spans="1:7" ht="15" customHeight="1">
      <c r="A79" s="69"/>
      <c r="B79" s="60" t="s">
        <v>83</v>
      </c>
      <c r="C79" s="61"/>
      <c r="D79" s="23">
        <v>686</v>
      </c>
      <c r="E79" s="21">
        <v>985</v>
      </c>
      <c r="F79" s="21">
        <v>1016</v>
      </c>
      <c r="G79" s="7">
        <f t="shared" si="4"/>
        <v>2001</v>
      </c>
    </row>
    <row r="80" spans="1:7" ht="15" customHeight="1">
      <c r="A80" s="69"/>
      <c r="B80" s="60" t="s">
        <v>84</v>
      </c>
      <c r="C80" s="61"/>
      <c r="D80" s="23">
        <v>217</v>
      </c>
      <c r="E80" s="21">
        <v>348</v>
      </c>
      <c r="F80" s="21">
        <v>324</v>
      </c>
      <c r="G80" s="7">
        <f t="shared" si="4"/>
        <v>672</v>
      </c>
    </row>
    <row r="81" spans="1:7" ht="15" customHeight="1">
      <c r="A81" s="69"/>
      <c r="B81" s="60" t="s">
        <v>85</v>
      </c>
      <c r="C81" s="61"/>
      <c r="D81" s="23">
        <v>139</v>
      </c>
      <c r="E81" s="21">
        <v>208</v>
      </c>
      <c r="F81" s="21">
        <v>201</v>
      </c>
      <c r="G81" s="7">
        <f t="shared" si="4"/>
        <v>409</v>
      </c>
    </row>
    <row r="82" spans="1:7" ht="15" customHeight="1">
      <c r="A82" s="69"/>
      <c r="B82" s="60" t="s">
        <v>86</v>
      </c>
      <c r="C82" s="61"/>
      <c r="D82" s="23">
        <v>265</v>
      </c>
      <c r="E82" s="21">
        <v>424</v>
      </c>
      <c r="F82" s="21">
        <v>399</v>
      </c>
      <c r="G82" s="7">
        <f t="shared" si="4"/>
        <v>823</v>
      </c>
    </row>
    <row r="83" spans="1:7" ht="15" customHeight="1">
      <c r="A83" s="69"/>
      <c r="B83" s="60" t="s">
        <v>87</v>
      </c>
      <c r="C83" s="61"/>
      <c r="D83" s="23">
        <v>109</v>
      </c>
      <c r="E83" s="21">
        <v>178</v>
      </c>
      <c r="F83" s="21">
        <v>157</v>
      </c>
      <c r="G83" s="7">
        <f t="shared" si="4"/>
        <v>335</v>
      </c>
    </row>
    <row r="84" spans="1:7" ht="15" customHeight="1">
      <c r="A84" s="69"/>
      <c r="B84" s="60" t="s">
        <v>88</v>
      </c>
      <c r="C84" s="61"/>
      <c r="D84" s="23">
        <v>84</v>
      </c>
      <c r="E84" s="21">
        <v>126</v>
      </c>
      <c r="F84" s="21">
        <v>129</v>
      </c>
      <c r="G84" s="7">
        <f t="shared" si="4"/>
        <v>255</v>
      </c>
    </row>
    <row r="85" spans="1:7" ht="15" customHeight="1">
      <c r="A85" s="69"/>
      <c r="B85" s="60" t="s">
        <v>89</v>
      </c>
      <c r="C85" s="61"/>
      <c r="D85" s="23">
        <v>122</v>
      </c>
      <c r="E85" s="21">
        <v>199</v>
      </c>
      <c r="F85" s="21">
        <v>212</v>
      </c>
      <c r="G85" s="7">
        <f t="shared" si="4"/>
        <v>411</v>
      </c>
    </row>
    <row r="86" spans="1:7" ht="15" customHeight="1">
      <c r="A86" s="69"/>
      <c r="B86" s="60" t="s">
        <v>90</v>
      </c>
      <c r="C86" s="61"/>
      <c r="D86" s="23">
        <v>73</v>
      </c>
      <c r="E86" s="21">
        <v>114</v>
      </c>
      <c r="F86" s="21">
        <v>132</v>
      </c>
      <c r="G86" s="7">
        <f t="shared" si="4"/>
        <v>246</v>
      </c>
    </row>
    <row r="87" spans="1:7" ht="15" customHeight="1">
      <c r="A87" s="69"/>
      <c r="B87" s="60" t="s">
        <v>91</v>
      </c>
      <c r="C87" s="61"/>
      <c r="D87" s="23">
        <v>160</v>
      </c>
      <c r="E87" s="21">
        <v>298</v>
      </c>
      <c r="F87" s="21">
        <v>299</v>
      </c>
      <c r="G87" s="7">
        <f t="shared" si="4"/>
        <v>597</v>
      </c>
    </row>
    <row r="88" spans="1:7" ht="15" customHeight="1">
      <c r="A88" s="69"/>
      <c r="B88" s="60" t="s">
        <v>92</v>
      </c>
      <c r="C88" s="61"/>
      <c r="D88" s="23">
        <v>107</v>
      </c>
      <c r="E88" s="21">
        <v>201</v>
      </c>
      <c r="F88" s="21">
        <v>194</v>
      </c>
      <c r="G88" s="7">
        <f t="shared" si="4"/>
        <v>395</v>
      </c>
    </row>
    <row r="89" spans="1:7" ht="15" customHeight="1">
      <c r="A89" s="69"/>
      <c r="B89" s="60" t="s">
        <v>93</v>
      </c>
      <c r="C89" s="61"/>
      <c r="D89" s="23">
        <v>62</v>
      </c>
      <c r="E89" s="21">
        <v>29</v>
      </c>
      <c r="F89" s="21">
        <v>33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23">
        <v>102</v>
      </c>
      <c r="E90" s="21">
        <v>34</v>
      </c>
      <c r="F90" s="21">
        <v>68</v>
      </c>
      <c r="G90" s="7">
        <f t="shared" si="4"/>
        <v>102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4193</v>
      </c>
      <c r="E92" s="11">
        <f>SUM(E65:E91)</f>
        <v>6304</v>
      </c>
      <c r="F92" s="11">
        <f>SUM(F65:F91)</f>
        <v>6181</v>
      </c>
      <c r="G92" s="11">
        <f>SUM(G65:G91)</f>
        <v>12485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14395</v>
      </c>
      <c r="E93" s="13">
        <f>SUM(E6:E26,E28:E44,E46:E63,E65:E91)</f>
        <v>20601</v>
      </c>
      <c r="F93" s="13">
        <f>SUM(F6:F26,F28:F44,F46:F63,F65:F91)</f>
        <v>20151</v>
      </c>
      <c r="G93" s="13">
        <f>SUM(G6:G26,G28:G44,G46:G63,G65:G91)</f>
        <v>40752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29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59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88</v>
      </c>
      <c r="E102" s="19">
        <v>42</v>
      </c>
      <c r="F102" s="19">
        <v>65</v>
      </c>
      <c r="G102" s="19">
        <f>SUM(E102:F102)</f>
        <v>107</v>
      </c>
    </row>
    <row r="103" ht="14.25" thickTop="1"/>
  </sheetData>
  <sheetProtection sheet="1"/>
  <mergeCells count="104">
    <mergeCell ref="G100:G101"/>
    <mergeCell ref="B101:C101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40:C40"/>
    <mergeCell ref="B41:C41"/>
    <mergeCell ref="B42:C42"/>
    <mergeCell ref="B43:C43"/>
    <mergeCell ref="B36:C36"/>
    <mergeCell ref="B37:C37"/>
    <mergeCell ref="B38:C38"/>
    <mergeCell ref="B39:C39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F1:G1"/>
    <mergeCell ref="A2:G3"/>
    <mergeCell ref="B4:C4"/>
    <mergeCell ref="E4:G4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7" ht="13.5">
      <c r="F1" s="62" t="s">
        <v>108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f>475-D25</f>
        <v>419</v>
      </c>
      <c r="E6" s="21">
        <f>694-E25</f>
        <v>606</v>
      </c>
      <c r="F6" s="21">
        <f>716-F25</f>
        <v>596</v>
      </c>
      <c r="G6" s="7">
        <f>SUM(E6:F6)</f>
        <v>1202</v>
      </c>
    </row>
    <row r="7" spans="1:7" ht="15" customHeight="1">
      <c r="A7" s="69"/>
      <c r="B7" s="60" t="s">
        <v>9</v>
      </c>
      <c r="C7" s="61"/>
      <c r="D7" s="7">
        <v>138</v>
      </c>
      <c r="E7" s="21">
        <v>182</v>
      </c>
      <c r="F7" s="21">
        <v>189</v>
      </c>
      <c r="G7" s="7">
        <f aca="true" t="shared" si="0" ref="G7:G13">SUM(E7:F7)</f>
        <v>371</v>
      </c>
    </row>
    <row r="8" spans="1:7" ht="15" customHeight="1">
      <c r="A8" s="69"/>
      <c r="B8" s="60" t="s">
        <v>10</v>
      </c>
      <c r="C8" s="61"/>
      <c r="D8" s="7">
        <v>93</v>
      </c>
      <c r="E8" s="21">
        <v>119</v>
      </c>
      <c r="F8" s="21">
        <v>122</v>
      </c>
      <c r="G8" s="7">
        <f t="shared" si="0"/>
        <v>241</v>
      </c>
    </row>
    <row r="9" spans="1:7" ht="15" customHeight="1">
      <c r="A9" s="69"/>
      <c r="B9" s="60" t="s">
        <v>11</v>
      </c>
      <c r="C9" s="61"/>
      <c r="D9" s="7">
        <v>317</v>
      </c>
      <c r="E9" s="21">
        <v>414</v>
      </c>
      <c r="F9" s="21">
        <v>460</v>
      </c>
      <c r="G9" s="7">
        <f t="shared" si="0"/>
        <v>874</v>
      </c>
    </row>
    <row r="10" spans="1:7" ht="15" customHeight="1">
      <c r="A10" s="69"/>
      <c r="B10" s="60" t="s">
        <v>12</v>
      </c>
      <c r="C10" s="61"/>
      <c r="D10" s="7">
        <v>80</v>
      </c>
      <c r="E10" s="21">
        <v>101</v>
      </c>
      <c r="F10" s="21">
        <v>104</v>
      </c>
      <c r="G10" s="7">
        <f t="shared" si="0"/>
        <v>205</v>
      </c>
    </row>
    <row r="11" spans="1:7" ht="15" customHeight="1">
      <c r="A11" s="69"/>
      <c r="B11" s="60" t="s">
        <v>13</v>
      </c>
      <c r="C11" s="61"/>
      <c r="D11" s="7">
        <v>80</v>
      </c>
      <c r="E11" s="21">
        <v>109</v>
      </c>
      <c r="F11" s="21">
        <v>92</v>
      </c>
      <c r="G11" s="7">
        <f t="shared" si="0"/>
        <v>201</v>
      </c>
    </row>
    <row r="12" spans="1:7" ht="15" customHeight="1">
      <c r="A12" s="69"/>
      <c r="B12" s="60" t="s">
        <v>14</v>
      </c>
      <c r="C12" s="61"/>
      <c r="D12" s="7">
        <v>80</v>
      </c>
      <c r="E12" s="21">
        <v>117</v>
      </c>
      <c r="F12" s="21">
        <v>125</v>
      </c>
      <c r="G12" s="7">
        <f t="shared" si="0"/>
        <v>242</v>
      </c>
    </row>
    <row r="13" spans="1:7" ht="15" customHeight="1">
      <c r="A13" s="69"/>
      <c r="B13" s="60" t="s">
        <v>15</v>
      </c>
      <c r="C13" s="61"/>
      <c r="D13" s="7">
        <v>325</v>
      </c>
      <c r="E13" s="21">
        <v>463</v>
      </c>
      <c r="F13" s="21">
        <v>468</v>
      </c>
      <c r="G13" s="7">
        <f t="shared" si="0"/>
        <v>931</v>
      </c>
    </row>
    <row r="14" spans="1:7" ht="15" customHeight="1">
      <c r="A14" s="69"/>
      <c r="B14" s="60" t="s">
        <v>16</v>
      </c>
      <c r="C14" s="61"/>
      <c r="D14" s="7">
        <v>168</v>
      </c>
      <c r="E14" s="21">
        <v>280</v>
      </c>
      <c r="F14" s="21">
        <v>231</v>
      </c>
      <c r="G14" s="7">
        <f aca="true" t="shared" si="1" ref="G14:G26">SUM(E14:F14)</f>
        <v>511</v>
      </c>
    </row>
    <row r="15" spans="1:7" ht="15" customHeight="1">
      <c r="A15" s="69"/>
      <c r="B15" s="60" t="s">
        <v>17</v>
      </c>
      <c r="C15" s="61"/>
      <c r="D15" s="7">
        <v>222</v>
      </c>
      <c r="E15" s="21">
        <v>306</v>
      </c>
      <c r="F15" s="21">
        <v>309</v>
      </c>
      <c r="G15" s="7">
        <f t="shared" si="1"/>
        <v>615</v>
      </c>
    </row>
    <row r="16" spans="1:7" ht="15" customHeight="1">
      <c r="A16" s="69"/>
      <c r="B16" s="60" t="s">
        <v>18</v>
      </c>
      <c r="C16" s="61"/>
      <c r="D16" s="7">
        <v>142</v>
      </c>
      <c r="E16" s="21">
        <v>220</v>
      </c>
      <c r="F16" s="21">
        <v>201</v>
      </c>
      <c r="G16" s="7">
        <f t="shared" si="1"/>
        <v>421</v>
      </c>
    </row>
    <row r="17" spans="1:7" ht="15" customHeight="1">
      <c r="A17" s="69"/>
      <c r="B17" s="60" t="s">
        <v>19</v>
      </c>
      <c r="C17" s="61"/>
      <c r="D17" s="7">
        <v>158</v>
      </c>
      <c r="E17" s="21">
        <v>212</v>
      </c>
      <c r="F17" s="21">
        <v>249</v>
      </c>
      <c r="G17" s="7">
        <f t="shared" si="1"/>
        <v>461</v>
      </c>
    </row>
    <row r="18" spans="1:7" ht="15" customHeight="1">
      <c r="A18" s="69"/>
      <c r="B18" s="60" t="s">
        <v>20</v>
      </c>
      <c r="C18" s="61"/>
      <c r="D18" s="7">
        <v>257</v>
      </c>
      <c r="E18" s="21">
        <v>301</v>
      </c>
      <c r="F18" s="21">
        <v>290</v>
      </c>
      <c r="G18" s="7">
        <f t="shared" si="1"/>
        <v>591</v>
      </c>
    </row>
    <row r="19" spans="1:7" ht="15" customHeight="1">
      <c r="A19" s="69"/>
      <c r="B19" s="60" t="s">
        <v>21</v>
      </c>
      <c r="C19" s="61"/>
      <c r="D19" s="7">
        <v>192</v>
      </c>
      <c r="E19" s="21">
        <v>280</v>
      </c>
      <c r="F19" s="21">
        <v>274</v>
      </c>
      <c r="G19" s="7">
        <f t="shared" si="1"/>
        <v>554</v>
      </c>
    </row>
    <row r="20" spans="1:7" ht="15" customHeight="1">
      <c r="A20" s="69"/>
      <c r="B20" s="60" t="s">
        <v>22</v>
      </c>
      <c r="C20" s="61"/>
      <c r="D20" s="7">
        <f>196-D26</f>
        <v>87</v>
      </c>
      <c r="E20" s="7">
        <f>158-E26</f>
        <v>124</v>
      </c>
      <c r="F20" s="7">
        <f>195-F26</f>
        <v>120</v>
      </c>
      <c r="G20" s="7">
        <f t="shared" si="1"/>
        <v>244</v>
      </c>
    </row>
    <row r="21" spans="1:7" ht="15" customHeight="1">
      <c r="A21" s="69"/>
      <c r="B21" s="60" t="s">
        <v>23</v>
      </c>
      <c r="C21" s="61"/>
      <c r="D21" s="7">
        <v>443</v>
      </c>
      <c r="E21" s="21">
        <v>720</v>
      </c>
      <c r="F21" s="21">
        <v>696</v>
      </c>
      <c r="G21" s="7">
        <f t="shared" si="1"/>
        <v>1416</v>
      </c>
    </row>
    <row r="22" spans="1:7" ht="15" customHeight="1">
      <c r="A22" s="69"/>
      <c r="B22" s="60" t="s">
        <v>24</v>
      </c>
      <c r="C22" s="61"/>
      <c r="D22" s="7">
        <v>345</v>
      </c>
      <c r="E22" s="21">
        <v>500</v>
      </c>
      <c r="F22" s="21">
        <v>550</v>
      </c>
      <c r="G22" s="7">
        <f t="shared" si="1"/>
        <v>1050</v>
      </c>
    </row>
    <row r="23" spans="1:7" ht="15" customHeight="1">
      <c r="A23" s="69"/>
      <c r="B23" s="60" t="s">
        <v>25</v>
      </c>
      <c r="C23" s="61"/>
      <c r="D23" s="7">
        <v>383</v>
      </c>
      <c r="E23" s="21">
        <v>569</v>
      </c>
      <c r="F23" s="21">
        <v>501</v>
      </c>
      <c r="G23" s="7">
        <f t="shared" si="1"/>
        <v>1070</v>
      </c>
    </row>
    <row r="24" spans="1:8" ht="15" customHeight="1">
      <c r="A24" s="69"/>
      <c r="B24" s="60" t="s">
        <v>26</v>
      </c>
      <c r="C24" s="61"/>
      <c r="D24" s="7">
        <v>40</v>
      </c>
      <c r="E24" s="21">
        <v>59</v>
      </c>
      <c r="F24" s="21">
        <v>57</v>
      </c>
      <c r="G24" s="7">
        <f t="shared" si="1"/>
        <v>116</v>
      </c>
      <c r="H24" s="2"/>
    </row>
    <row r="25" spans="1:8" ht="15" customHeight="1">
      <c r="A25" s="69"/>
      <c r="B25" s="25" t="s">
        <v>106</v>
      </c>
      <c r="C25" s="26"/>
      <c r="D25" s="8">
        <v>56</v>
      </c>
      <c r="E25" s="27">
        <v>88</v>
      </c>
      <c r="F25" s="27">
        <v>120</v>
      </c>
      <c r="G25" s="7">
        <f t="shared" si="1"/>
        <v>208</v>
      </c>
      <c r="H25" s="2"/>
    </row>
    <row r="26" spans="1:8" ht="15" customHeight="1">
      <c r="A26" s="69"/>
      <c r="B26" s="60" t="s">
        <v>27</v>
      </c>
      <c r="C26" s="61"/>
      <c r="D26" s="8">
        <v>109</v>
      </c>
      <c r="E26" s="8">
        <v>34</v>
      </c>
      <c r="F26" s="8">
        <v>75</v>
      </c>
      <c r="G26" s="8">
        <f t="shared" si="1"/>
        <v>109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4134</v>
      </c>
      <c r="E27" s="9">
        <f>SUM(E6:E26)</f>
        <v>5804</v>
      </c>
      <c r="F27" s="9">
        <f>SUM(F6:F26)</f>
        <v>5829</v>
      </c>
      <c r="G27" s="9">
        <f>SUM(G6:G26)</f>
        <v>11633</v>
      </c>
    </row>
    <row r="28" spans="1:7" ht="15" customHeight="1" thickTop="1">
      <c r="A28" s="71" t="s">
        <v>29</v>
      </c>
      <c r="B28" s="73" t="s">
        <v>30</v>
      </c>
      <c r="C28" s="74"/>
      <c r="D28" s="10">
        <v>260</v>
      </c>
      <c r="E28" s="22">
        <v>412</v>
      </c>
      <c r="F28" s="22">
        <v>369</v>
      </c>
      <c r="G28" s="10">
        <f>SUM(E28:F28)</f>
        <v>781</v>
      </c>
    </row>
    <row r="29" spans="1:7" ht="15" customHeight="1">
      <c r="A29" s="69"/>
      <c r="B29" s="60" t="s">
        <v>31</v>
      </c>
      <c r="C29" s="61"/>
      <c r="D29" s="7">
        <v>105</v>
      </c>
      <c r="E29" s="21">
        <v>149</v>
      </c>
      <c r="F29" s="21">
        <v>126</v>
      </c>
      <c r="G29" s="7">
        <f>SUM(E29:F29)</f>
        <v>275</v>
      </c>
    </row>
    <row r="30" spans="1:7" ht="15" customHeight="1">
      <c r="A30" s="69"/>
      <c r="B30" s="60" t="s">
        <v>32</v>
      </c>
      <c r="C30" s="61"/>
      <c r="D30" s="7">
        <v>75</v>
      </c>
      <c r="E30" s="21">
        <v>107</v>
      </c>
      <c r="F30" s="21">
        <v>91</v>
      </c>
      <c r="G30" s="7">
        <f aca="true" t="shared" si="2" ref="G30:G44">SUM(E30:F30)</f>
        <v>198</v>
      </c>
    </row>
    <row r="31" spans="1:7" ht="15" customHeight="1">
      <c r="A31" s="69"/>
      <c r="B31" s="60" t="s">
        <v>33</v>
      </c>
      <c r="C31" s="61"/>
      <c r="D31" s="7">
        <v>223</v>
      </c>
      <c r="E31" s="21">
        <v>331</v>
      </c>
      <c r="F31" s="21">
        <v>282</v>
      </c>
      <c r="G31" s="7">
        <f t="shared" si="2"/>
        <v>613</v>
      </c>
    </row>
    <row r="32" spans="1:7" ht="15" customHeight="1">
      <c r="A32" s="69"/>
      <c r="B32" s="60" t="s">
        <v>34</v>
      </c>
      <c r="C32" s="61"/>
      <c r="D32" s="7">
        <v>52</v>
      </c>
      <c r="E32" s="21">
        <v>65</v>
      </c>
      <c r="F32" s="21">
        <v>61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7">
        <v>134</v>
      </c>
      <c r="E33" s="21">
        <v>186</v>
      </c>
      <c r="F33" s="21">
        <v>184</v>
      </c>
      <c r="G33" s="7">
        <f t="shared" si="2"/>
        <v>370</v>
      </c>
    </row>
    <row r="34" spans="1:7" ht="15" customHeight="1">
      <c r="A34" s="69"/>
      <c r="B34" s="60" t="s">
        <v>36</v>
      </c>
      <c r="C34" s="61"/>
      <c r="D34" s="7">
        <v>212</v>
      </c>
      <c r="E34" s="21">
        <v>298</v>
      </c>
      <c r="F34" s="21">
        <v>285</v>
      </c>
      <c r="G34" s="7">
        <f t="shared" si="2"/>
        <v>583</v>
      </c>
    </row>
    <row r="35" spans="1:7" ht="15" customHeight="1">
      <c r="A35" s="69"/>
      <c r="B35" s="60" t="s">
        <v>37</v>
      </c>
      <c r="C35" s="61"/>
      <c r="D35" s="7">
        <v>252</v>
      </c>
      <c r="E35" s="21">
        <v>365</v>
      </c>
      <c r="F35" s="21">
        <v>344</v>
      </c>
      <c r="G35" s="7">
        <f t="shared" si="2"/>
        <v>709</v>
      </c>
    </row>
    <row r="36" spans="1:7" ht="15" customHeight="1">
      <c r="A36" s="69"/>
      <c r="B36" s="60" t="s">
        <v>38</v>
      </c>
      <c r="C36" s="61"/>
      <c r="D36" s="7">
        <v>181</v>
      </c>
      <c r="E36" s="21">
        <v>238</v>
      </c>
      <c r="F36" s="21">
        <v>253</v>
      </c>
      <c r="G36" s="7">
        <f t="shared" si="2"/>
        <v>491</v>
      </c>
    </row>
    <row r="37" spans="1:7" ht="15" customHeight="1">
      <c r="A37" s="69"/>
      <c r="B37" s="60" t="s">
        <v>39</v>
      </c>
      <c r="C37" s="61"/>
      <c r="D37" s="7">
        <v>155</v>
      </c>
      <c r="E37" s="21">
        <v>253</v>
      </c>
      <c r="F37" s="21">
        <v>239</v>
      </c>
      <c r="G37" s="7">
        <f t="shared" si="2"/>
        <v>492</v>
      </c>
    </row>
    <row r="38" spans="1:7" ht="15" customHeight="1">
      <c r="A38" s="69"/>
      <c r="B38" s="60" t="s">
        <v>40</v>
      </c>
      <c r="C38" s="61"/>
      <c r="D38" s="7">
        <v>150</v>
      </c>
      <c r="E38" s="21">
        <v>142</v>
      </c>
      <c r="F38" s="21">
        <v>125</v>
      </c>
      <c r="G38" s="7">
        <f t="shared" si="2"/>
        <v>267</v>
      </c>
    </row>
    <row r="39" spans="1:7" ht="15" customHeight="1">
      <c r="A39" s="69"/>
      <c r="B39" s="60" t="s">
        <v>41</v>
      </c>
      <c r="C39" s="61"/>
      <c r="D39" s="7">
        <v>27</v>
      </c>
      <c r="E39" s="21">
        <v>31</v>
      </c>
      <c r="F39" s="21">
        <v>14</v>
      </c>
      <c r="G39" s="7">
        <f t="shared" si="2"/>
        <v>45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70</v>
      </c>
      <c r="E42" s="21">
        <v>19</v>
      </c>
      <c r="F42" s="21">
        <v>51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7">
        <v>54</v>
      </c>
      <c r="E43" s="21">
        <v>92</v>
      </c>
      <c r="F43" s="21">
        <v>95</v>
      </c>
      <c r="G43" s="7">
        <f t="shared" si="2"/>
        <v>187</v>
      </c>
    </row>
    <row r="44" spans="1:7" ht="15" customHeight="1">
      <c r="A44" s="69"/>
      <c r="B44" s="60" t="s">
        <v>46</v>
      </c>
      <c r="C44" s="61"/>
      <c r="D44" s="7">
        <v>43</v>
      </c>
      <c r="E44" s="21">
        <v>57</v>
      </c>
      <c r="F44" s="21">
        <v>55</v>
      </c>
      <c r="G44" s="7">
        <f t="shared" si="2"/>
        <v>112</v>
      </c>
    </row>
    <row r="45" spans="1:7" ht="15" customHeight="1" thickBot="1">
      <c r="A45" s="72"/>
      <c r="B45" s="75" t="s">
        <v>47</v>
      </c>
      <c r="C45" s="75"/>
      <c r="D45" s="11">
        <f>SUM(D28:D44)</f>
        <v>2021</v>
      </c>
      <c r="E45" s="11">
        <f>SUM(E28:E44)</f>
        <v>2772</v>
      </c>
      <c r="F45" s="11">
        <f>SUM(F28:F44)</f>
        <v>2575</v>
      </c>
      <c r="G45" s="11">
        <f>SUM(G28:G44)</f>
        <v>5347</v>
      </c>
    </row>
    <row r="46" spans="1:7" ht="15" customHeight="1" thickTop="1">
      <c r="A46" s="71" t="s">
        <v>48</v>
      </c>
      <c r="B46" s="76" t="s">
        <v>49</v>
      </c>
      <c r="C46" s="76"/>
      <c r="D46" s="10">
        <v>1039</v>
      </c>
      <c r="E46" s="22">
        <v>1549</v>
      </c>
      <c r="F46" s="22">
        <v>1513</v>
      </c>
      <c r="G46" s="10">
        <f>SUM(E46:F46)</f>
        <v>3062</v>
      </c>
    </row>
    <row r="47" spans="1:7" ht="15" customHeight="1">
      <c r="A47" s="69"/>
      <c r="B47" s="77" t="s">
        <v>50</v>
      </c>
      <c r="C47" s="77"/>
      <c r="D47" s="7">
        <f>183-D63</f>
        <v>114</v>
      </c>
      <c r="E47" s="7">
        <f>164-E63</f>
        <v>150</v>
      </c>
      <c r="F47" s="7">
        <f>194-F63</f>
        <v>139</v>
      </c>
      <c r="G47" s="7">
        <f>SUM(E47:F47)</f>
        <v>289</v>
      </c>
    </row>
    <row r="48" spans="1:7" ht="15" customHeight="1">
      <c r="A48" s="69"/>
      <c r="B48" s="77" t="s">
        <v>51</v>
      </c>
      <c r="C48" s="77"/>
      <c r="D48" s="7">
        <v>332</v>
      </c>
      <c r="E48" s="21">
        <v>467</v>
      </c>
      <c r="F48" s="21">
        <v>441</v>
      </c>
      <c r="G48" s="7">
        <f aca="true" t="shared" si="3" ref="G48:G62">SUM(E48:F48)</f>
        <v>908</v>
      </c>
    </row>
    <row r="49" spans="1:7" ht="15" customHeight="1">
      <c r="A49" s="69"/>
      <c r="B49" s="77" t="s">
        <v>52</v>
      </c>
      <c r="C49" s="77"/>
      <c r="D49" s="7">
        <v>166</v>
      </c>
      <c r="E49" s="21">
        <v>253</v>
      </c>
      <c r="F49" s="21">
        <v>245</v>
      </c>
      <c r="G49" s="7">
        <f t="shared" si="3"/>
        <v>498</v>
      </c>
    </row>
    <row r="50" spans="1:7" ht="15" customHeight="1">
      <c r="A50" s="69"/>
      <c r="B50" s="77" t="s">
        <v>53</v>
      </c>
      <c r="C50" s="77"/>
      <c r="D50" s="7">
        <v>218</v>
      </c>
      <c r="E50" s="21">
        <v>314</v>
      </c>
      <c r="F50" s="21">
        <v>317</v>
      </c>
      <c r="G50" s="7">
        <f t="shared" si="3"/>
        <v>631</v>
      </c>
    </row>
    <row r="51" spans="1:7" ht="15" customHeight="1">
      <c r="A51" s="69"/>
      <c r="B51" s="77" t="s">
        <v>54</v>
      </c>
      <c r="C51" s="77"/>
      <c r="D51" s="7">
        <v>309</v>
      </c>
      <c r="E51" s="21">
        <v>451</v>
      </c>
      <c r="F51" s="21">
        <v>425</v>
      </c>
      <c r="G51" s="7">
        <f t="shared" si="3"/>
        <v>876</v>
      </c>
    </row>
    <row r="52" spans="1:7" ht="15" customHeight="1">
      <c r="A52" s="69"/>
      <c r="B52" s="77" t="s">
        <v>55</v>
      </c>
      <c r="C52" s="77"/>
      <c r="D52" s="7">
        <v>94</v>
      </c>
      <c r="E52" s="21">
        <v>133</v>
      </c>
      <c r="F52" s="21">
        <v>128</v>
      </c>
      <c r="G52" s="7">
        <f t="shared" si="3"/>
        <v>261</v>
      </c>
    </row>
    <row r="53" spans="1:7" ht="15" customHeight="1">
      <c r="A53" s="69"/>
      <c r="B53" s="77" t="s">
        <v>56</v>
      </c>
      <c r="C53" s="77"/>
      <c r="D53" s="7">
        <v>136</v>
      </c>
      <c r="E53" s="21">
        <v>170</v>
      </c>
      <c r="F53" s="21">
        <v>186</v>
      </c>
      <c r="G53" s="7">
        <f t="shared" si="3"/>
        <v>356</v>
      </c>
    </row>
    <row r="54" spans="1:7" ht="15" customHeight="1">
      <c r="A54" s="69"/>
      <c r="B54" s="77" t="s">
        <v>57</v>
      </c>
      <c r="C54" s="77"/>
      <c r="D54" s="7">
        <v>63</v>
      </c>
      <c r="E54" s="21">
        <v>87</v>
      </c>
      <c r="F54" s="21">
        <v>82</v>
      </c>
      <c r="G54" s="7">
        <f t="shared" si="3"/>
        <v>169</v>
      </c>
    </row>
    <row r="55" spans="1:7" ht="15" customHeight="1">
      <c r="A55" s="69"/>
      <c r="B55" s="77" t="s">
        <v>58</v>
      </c>
      <c r="C55" s="77"/>
      <c r="D55" s="7">
        <v>144</v>
      </c>
      <c r="E55" s="21">
        <v>204</v>
      </c>
      <c r="F55" s="21">
        <v>207</v>
      </c>
      <c r="G55" s="7">
        <f t="shared" si="3"/>
        <v>411</v>
      </c>
    </row>
    <row r="56" spans="1:7" ht="15" customHeight="1">
      <c r="A56" s="69"/>
      <c r="B56" s="77" t="s">
        <v>59</v>
      </c>
      <c r="C56" s="77"/>
      <c r="D56" s="7">
        <v>189</v>
      </c>
      <c r="E56" s="21">
        <v>266</v>
      </c>
      <c r="F56" s="21">
        <v>260</v>
      </c>
      <c r="G56" s="7">
        <f t="shared" si="3"/>
        <v>526</v>
      </c>
    </row>
    <row r="57" spans="1:7" ht="15" customHeight="1">
      <c r="A57" s="69"/>
      <c r="B57" s="77" t="s">
        <v>60</v>
      </c>
      <c r="C57" s="77"/>
      <c r="D57" s="7">
        <v>497</v>
      </c>
      <c r="E57" s="21">
        <v>659</v>
      </c>
      <c r="F57" s="21">
        <v>665</v>
      </c>
      <c r="G57" s="7">
        <f t="shared" si="3"/>
        <v>1324</v>
      </c>
    </row>
    <row r="58" spans="1:7" ht="15" customHeight="1">
      <c r="A58" s="69"/>
      <c r="B58" s="77" t="s">
        <v>61</v>
      </c>
      <c r="C58" s="77"/>
      <c r="D58" s="7">
        <v>301</v>
      </c>
      <c r="E58" s="21">
        <v>398</v>
      </c>
      <c r="F58" s="21">
        <v>377</v>
      </c>
      <c r="G58" s="7">
        <f t="shared" si="3"/>
        <v>775</v>
      </c>
    </row>
    <row r="59" spans="1:7" ht="15" customHeight="1">
      <c r="A59" s="69"/>
      <c r="B59" s="77" t="s">
        <v>62</v>
      </c>
      <c r="C59" s="77"/>
      <c r="D59" s="7">
        <v>167</v>
      </c>
      <c r="E59" s="21">
        <v>252</v>
      </c>
      <c r="F59" s="21">
        <v>279</v>
      </c>
      <c r="G59" s="7">
        <f t="shared" si="3"/>
        <v>531</v>
      </c>
    </row>
    <row r="60" spans="1:7" ht="15" customHeight="1">
      <c r="A60" s="69"/>
      <c r="B60" s="77" t="s">
        <v>63</v>
      </c>
      <c r="C60" s="77"/>
      <c r="D60" s="7">
        <v>95</v>
      </c>
      <c r="E60" s="21">
        <v>165</v>
      </c>
      <c r="F60" s="21">
        <v>160</v>
      </c>
      <c r="G60" s="7">
        <f t="shared" si="3"/>
        <v>325</v>
      </c>
    </row>
    <row r="61" spans="1:7" ht="15" customHeight="1">
      <c r="A61" s="69"/>
      <c r="B61" s="77" t="s">
        <v>64</v>
      </c>
      <c r="C61" s="77"/>
      <c r="D61" s="7">
        <v>55</v>
      </c>
      <c r="E61" s="21">
        <v>110</v>
      </c>
      <c r="F61" s="21">
        <v>105</v>
      </c>
      <c r="G61" s="7">
        <f t="shared" si="3"/>
        <v>215</v>
      </c>
    </row>
    <row r="62" spans="1:7" ht="15" customHeight="1">
      <c r="A62" s="69"/>
      <c r="B62" s="77" t="s">
        <v>65</v>
      </c>
      <c r="C62" s="77"/>
      <c r="D62" s="7">
        <v>73</v>
      </c>
      <c r="E62" s="21">
        <v>70</v>
      </c>
      <c r="F62" s="21">
        <v>3</v>
      </c>
      <c r="G62" s="7">
        <f t="shared" si="3"/>
        <v>73</v>
      </c>
    </row>
    <row r="63" spans="1:7" ht="15" customHeight="1">
      <c r="A63" s="69"/>
      <c r="B63" s="77" t="s">
        <v>66</v>
      </c>
      <c r="C63" s="77"/>
      <c r="D63" s="7">
        <v>69</v>
      </c>
      <c r="E63" s="7">
        <v>14</v>
      </c>
      <c r="F63" s="7">
        <v>55</v>
      </c>
      <c r="G63" s="7">
        <f>SUM(E63:F63)</f>
        <v>69</v>
      </c>
    </row>
    <row r="64" spans="1:7" ht="15" customHeight="1" thickBot="1">
      <c r="A64" s="72"/>
      <c r="B64" s="75" t="s">
        <v>67</v>
      </c>
      <c r="C64" s="75"/>
      <c r="D64" s="11">
        <f>SUM(D46:D63)</f>
        <v>4061</v>
      </c>
      <c r="E64" s="11">
        <f>SUM(E46:E63)</f>
        <v>5712</v>
      </c>
      <c r="F64" s="11">
        <f>SUM(F46:F63)</f>
        <v>5587</v>
      </c>
      <c r="G64" s="11">
        <f>SUM(G46:G63)</f>
        <v>11299</v>
      </c>
    </row>
    <row r="65" spans="1:7" ht="15" customHeight="1" thickTop="1">
      <c r="A65" s="71" t="s">
        <v>68</v>
      </c>
      <c r="B65" s="73" t="s">
        <v>69</v>
      </c>
      <c r="C65" s="74"/>
      <c r="D65" s="24">
        <v>60</v>
      </c>
      <c r="E65" s="22">
        <v>79</v>
      </c>
      <c r="F65" s="22">
        <v>76</v>
      </c>
      <c r="G65" s="10">
        <f>SUM(E65:F65)</f>
        <v>155</v>
      </c>
    </row>
    <row r="66" spans="1:7" ht="15" customHeight="1">
      <c r="A66" s="69"/>
      <c r="B66" s="60" t="s">
        <v>70</v>
      </c>
      <c r="C66" s="61"/>
      <c r="D66" s="23">
        <v>109</v>
      </c>
      <c r="E66" s="21">
        <v>168</v>
      </c>
      <c r="F66" s="21">
        <v>154</v>
      </c>
      <c r="G66" s="7">
        <f>SUM(E66:F66)</f>
        <v>322</v>
      </c>
    </row>
    <row r="67" spans="1:7" ht="15" customHeight="1">
      <c r="A67" s="69"/>
      <c r="B67" s="60" t="s">
        <v>71</v>
      </c>
      <c r="C67" s="61"/>
      <c r="D67" s="23">
        <v>112</v>
      </c>
      <c r="E67" s="21">
        <v>174</v>
      </c>
      <c r="F67" s="21">
        <v>181</v>
      </c>
      <c r="G67" s="7">
        <f aca="true" t="shared" si="4" ref="G67:G91">SUM(E67:F67)</f>
        <v>355</v>
      </c>
    </row>
    <row r="68" spans="1:7" ht="15" customHeight="1">
      <c r="A68" s="69"/>
      <c r="B68" s="60" t="s">
        <v>72</v>
      </c>
      <c r="C68" s="61"/>
      <c r="D68" s="23">
        <v>188</v>
      </c>
      <c r="E68" s="21">
        <v>297</v>
      </c>
      <c r="F68" s="21">
        <v>261</v>
      </c>
      <c r="G68" s="7">
        <f t="shared" si="4"/>
        <v>558</v>
      </c>
    </row>
    <row r="69" spans="1:7" ht="15" customHeight="1">
      <c r="A69" s="69"/>
      <c r="B69" s="60" t="s">
        <v>73</v>
      </c>
      <c r="C69" s="61"/>
      <c r="D69" s="23">
        <v>155</v>
      </c>
      <c r="E69" s="21">
        <v>239</v>
      </c>
      <c r="F69" s="21">
        <v>218</v>
      </c>
      <c r="G69" s="7">
        <f t="shared" si="4"/>
        <v>457</v>
      </c>
    </row>
    <row r="70" spans="1:7" ht="15" customHeight="1">
      <c r="A70" s="69"/>
      <c r="B70" s="60" t="s">
        <v>74</v>
      </c>
      <c r="C70" s="61"/>
      <c r="D70" s="23">
        <v>122</v>
      </c>
      <c r="E70" s="21">
        <v>149</v>
      </c>
      <c r="F70" s="21">
        <v>141</v>
      </c>
      <c r="G70" s="7">
        <f t="shared" si="4"/>
        <v>290</v>
      </c>
    </row>
    <row r="71" spans="1:7" ht="15" customHeight="1">
      <c r="A71" s="69"/>
      <c r="B71" s="60" t="s">
        <v>75</v>
      </c>
      <c r="C71" s="61"/>
      <c r="D71" s="23">
        <v>155</v>
      </c>
      <c r="E71" s="21">
        <v>242</v>
      </c>
      <c r="F71" s="21">
        <v>209</v>
      </c>
      <c r="G71" s="7">
        <f t="shared" si="4"/>
        <v>451</v>
      </c>
    </row>
    <row r="72" spans="1:7" ht="15" customHeight="1">
      <c r="A72" s="69"/>
      <c r="B72" s="60" t="s">
        <v>76</v>
      </c>
      <c r="C72" s="61"/>
      <c r="D72" s="23">
        <v>172</v>
      </c>
      <c r="E72" s="21">
        <v>280</v>
      </c>
      <c r="F72" s="21">
        <v>288</v>
      </c>
      <c r="G72" s="7">
        <f t="shared" si="4"/>
        <v>568</v>
      </c>
    </row>
    <row r="73" spans="1:7" ht="15" customHeight="1">
      <c r="A73" s="69"/>
      <c r="B73" s="60" t="s">
        <v>77</v>
      </c>
      <c r="C73" s="61"/>
      <c r="D73" s="23">
        <v>210</v>
      </c>
      <c r="E73" s="21">
        <v>354</v>
      </c>
      <c r="F73" s="21">
        <v>320</v>
      </c>
      <c r="G73" s="7">
        <f t="shared" si="4"/>
        <v>674</v>
      </c>
    </row>
    <row r="74" spans="1:7" ht="15" customHeight="1">
      <c r="A74" s="69"/>
      <c r="B74" s="60" t="s">
        <v>78</v>
      </c>
      <c r="C74" s="61"/>
      <c r="D74" s="23">
        <v>164</v>
      </c>
      <c r="E74" s="21">
        <v>255</v>
      </c>
      <c r="F74" s="21">
        <v>271</v>
      </c>
      <c r="G74" s="7">
        <f t="shared" si="4"/>
        <v>526</v>
      </c>
    </row>
    <row r="75" spans="1:7" ht="15" customHeight="1">
      <c r="A75" s="69"/>
      <c r="B75" s="60" t="s">
        <v>79</v>
      </c>
      <c r="C75" s="61"/>
      <c r="D75" s="23">
        <v>96</v>
      </c>
      <c r="E75" s="21">
        <v>157</v>
      </c>
      <c r="F75" s="21">
        <v>143</v>
      </c>
      <c r="G75" s="7">
        <f t="shared" si="4"/>
        <v>300</v>
      </c>
    </row>
    <row r="76" spans="1:7" ht="15" customHeight="1">
      <c r="A76" s="69"/>
      <c r="B76" s="60" t="s">
        <v>80</v>
      </c>
      <c r="C76" s="61"/>
      <c r="D76" s="23">
        <v>59</v>
      </c>
      <c r="E76" s="21">
        <v>98</v>
      </c>
      <c r="F76" s="21">
        <v>86</v>
      </c>
      <c r="G76" s="7">
        <f t="shared" si="4"/>
        <v>184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195</v>
      </c>
      <c r="F77" s="21">
        <v>183</v>
      </c>
      <c r="G77" s="7">
        <f t="shared" si="4"/>
        <v>378</v>
      </c>
    </row>
    <row r="78" spans="1:7" ht="15" customHeight="1">
      <c r="A78" s="69"/>
      <c r="B78" s="60" t="s">
        <v>82</v>
      </c>
      <c r="C78" s="61"/>
      <c r="D78" s="23">
        <v>293</v>
      </c>
      <c r="E78" s="21">
        <v>446</v>
      </c>
      <c r="F78" s="21">
        <v>471</v>
      </c>
      <c r="G78" s="7">
        <f t="shared" si="4"/>
        <v>917</v>
      </c>
    </row>
    <row r="79" spans="1:7" ht="15" customHeight="1">
      <c r="A79" s="69"/>
      <c r="B79" s="60" t="s">
        <v>83</v>
      </c>
      <c r="C79" s="61"/>
      <c r="D79" s="23">
        <v>687</v>
      </c>
      <c r="E79" s="21">
        <v>987</v>
      </c>
      <c r="F79" s="21">
        <v>1015</v>
      </c>
      <c r="G79" s="7">
        <f t="shared" si="4"/>
        <v>2002</v>
      </c>
    </row>
    <row r="80" spans="1:7" ht="15" customHeight="1">
      <c r="A80" s="69"/>
      <c r="B80" s="60" t="s">
        <v>84</v>
      </c>
      <c r="C80" s="61"/>
      <c r="D80" s="23">
        <v>218</v>
      </c>
      <c r="E80" s="21">
        <v>349</v>
      </c>
      <c r="F80" s="21">
        <v>324</v>
      </c>
      <c r="G80" s="7">
        <f t="shared" si="4"/>
        <v>673</v>
      </c>
    </row>
    <row r="81" spans="1:7" ht="15" customHeight="1">
      <c r="A81" s="69"/>
      <c r="B81" s="60" t="s">
        <v>85</v>
      </c>
      <c r="C81" s="61"/>
      <c r="D81" s="23">
        <v>139</v>
      </c>
      <c r="E81" s="21">
        <v>208</v>
      </c>
      <c r="F81" s="21">
        <v>201</v>
      </c>
      <c r="G81" s="7">
        <f t="shared" si="4"/>
        <v>409</v>
      </c>
    </row>
    <row r="82" spans="1:7" ht="15" customHeight="1">
      <c r="A82" s="69"/>
      <c r="B82" s="60" t="s">
        <v>86</v>
      </c>
      <c r="C82" s="61"/>
      <c r="D82" s="23">
        <v>266</v>
      </c>
      <c r="E82" s="21">
        <v>417</v>
      </c>
      <c r="F82" s="21">
        <v>394</v>
      </c>
      <c r="G82" s="7">
        <f t="shared" si="4"/>
        <v>811</v>
      </c>
    </row>
    <row r="83" spans="1:7" ht="15" customHeight="1">
      <c r="A83" s="69"/>
      <c r="B83" s="60" t="s">
        <v>87</v>
      </c>
      <c r="C83" s="61"/>
      <c r="D83" s="23">
        <v>109</v>
      </c>
      <c r="E83" s="21">
        <v>179</v>
      </c>
      <c r="F83" s="21">
        <v>157</v>
      </c>
      <c r="G83" s="7">
        <f t="shared" si="4"/>
        <v>336</v>
      </c>
    </row>
    <row r="84" spans="1:7" ht="15" customHeight="1">
      <c r="A84" s="69"/>
      <c r="B84" s="60" t="s">
        <v>88</v>
      </c>
      <c r="C84" s="61"/>
      <c r="D84" s="23">
        <v>84</v>
      </c>
      <c r="E84" s="21">
        <v>126</v>
      </c>
      <c r="F84" s="21">
        <v>129</v>
      </c>
      <c r="G84" s="7">
        <f t="shared" si="4"/>
        <v>255</v>
      </c>
    </row>
    <row r="85" spans="1:7" ht="15" customHeight="1">
      <c r="A85" s="69"/>
      <c r="B85" s="60" t="s">
        <v>89</v>
      </c>
      <c r="C85" s="61"/>
      <c r="D85" s="23">
        <v>122</v>
      </c>
      <c r="E85" s="21">
        <v>201</v>
      </c>
      <c r="F85" s="21">
        <v>212</v>
      </c>
      <c r="G85" s="7">
        <f t="shared" si="4"/>
        <v>413</v>
      </c>
    </row>
    <row r="86" spans="1:7" ht="15" customHeight="1">
      <c r="A86" s="69"/>
      <c r="B86" s="60" t="s">
        <v>90</v>
      </c>
      <c r="C86" s="61"/>
      <c r="D86" s="23">
        <v>73</v>
      </c>
      <c r="E86" s="21">
        <v>115</v>
      </c>
      <c r="F86" s="21">
        <v>131</v>
      </c>
      <c r="G86" s="7">
        <f t="shared" si="4"/>
        <v>246</v>
      </c>
    </row>
    <row r="87" spans="1:7" ht="15" customHeight="1">
      <c r="A87" s="69"/>
      <c r="B87" s="60" t="s">
        <v>91</v>
      </c>
      <c r="C87" s="61"/>
      <c r="D87" s="23">
        <v>159</v>
      </c>
      <c r="E87" s="21">
        <v>298</v>
      </c>
      <c r="F87" s="21">
        <v>298</v>
      </c>
      <c r="G87" s="7">
        <f t="shared" si="4"/>
        <v>596</v>
      </c>
    </row>
    <row r="88" spans="1:7" ht="15" customHeight="1">
      <c r="A88" s="69"/>
      <c r="B88" s="60" t="s">
        <v>92</v>
      </c>
      <c r="C88" s="61"/>
      <c r="D88" s="23">
        <v>107</v>
      </c>
      <c r="E88" s="21">
        <v>201</v>
      </c>
      <c r="F88" s="21">
        <v>196</v>
      </c>
      <c r="G88" s="7">
        <f t="shared" si="4"/>
        <v>397</v>
      </c>
    </row>
    <row r="89" spans="1:7" ht="15" customHeight="1">
      <c r="A89" s="69"/>
      <c r="B89" s="60" t="s">
        <v>93</v>
      </c>
      <c r="C89" s="61"/>
      <c r="D89" s="23">
        <v>62</v>
      </c>
      <c r="E89" s="21">
        <v>29</v>
      </c>
      <c r="F89" s="21">
        <v>33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23">
        <v>101</v>
      </c>
      <c r="E90" s="21">
        <v>35</v>
      </c>
      <c r="F90" s="21">
        <v>66</v>
      </c>
      <c r="G90" s="7">
        <f t="shared" si="4"/>
        <v>101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4202</v>
      </c>
      <c r="E92" s="11">
        <f>SUM(E65:E91)</f>
        <v>6310</v>
      </c>
      <c r="F92" s="11">
        <f>SUM(F65:F91)</f>
        <v>6179</v>
      </c>
      <c r="G92" s="11">
        <f>SUM(G65:G91)</f>
        <v>12489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14418</v>
      </c>
      <c r="E93" s="13">
        <f>SUM(E6:E26,E28:E44,E46:E63,E65:E91)</f>
        <v>20598</v>
      </c>
      <c r="F93" s="13">
        <f>SUM(F6:F26,F28:F44,F46:F63,F65:F91)</f>
        <v>20170</v>
      </c>
      <c r="G93" s="13">
        <f>SUM(G6:G26,G28:G44,G46:G63,G65:G91)</f>
        <v>40768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29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60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89</v>
      </c>
      <c r="E102" s="19">
        <v>44</v>
      </c>
      <c r="F102" s="19">
        <v>64</v>
      </c>
      <c r="G102" s="19">
        <f>SUM(E102:F102)</f>
        <v>108</v>
      </c>
    </row>
    <row r="103" ht="14.25" thickTop="1"/>
  </sheetData>
  <sheetProtection sheet="1"/>
  <mergeCells count="104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15" zoomScalePageLayoutView="0" workbookViewId="0" topLeftCell="A1">
      <selection activeCell="D12" sqref="D12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29" customWidth="1"/>
    <col min="5" max="5" width="11.00390625" style="29" customWidth="1"/>
    <col min="6" max="6" width="11.50390625" style="29" customWidth="1"/>
    <col min="7" max="7" width="15.00390625" style="1" customWidth="1"/>
    <col min="8" max="16384" width="9.00390625" style="1" customWidth="1"/>
  </cols>
  <sheetData>
    <row r="1" spans="2:7" ht="13.5">
      <c r="B1" s="28"/>
      <c r="F1" s="62" t="s">
        <v>109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30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40" t="s">
        <v>3</v>
      </c>
      <c r="E5" s="40" t="s">
        <v>4</v>
      </c>
      <c r="F5" s="40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34">
        <f>475-D25</f>
        <v>419</v>
      </c>
      <c r="E6" s="34">
        <f>694-E25</f>
        <v>606</v>
      </c>
      <c r="F6" s="34">
        <f>719-F25</f>
        <v>599</v>
      </c>
      <c r="G6" s="7">
        <f>SUM(E6:F6)</f>
        <v>1205</v>
      </c>
    </row>
    <row r="7" spans="1:7" ht="15" customHeight="1">
      <c r="A7" s="69"/>
      <c r="B7" s="60" t="s">
        <v>9</v>
      </c>
      <c r="C7" s="61"/>
      <c r="D7" s="34">
        <v>136</v>
      </c>
      <c r="E7" s="34">
        <v>180</v>
      </c>
      <c r="F7" s="34">
        <v>188</v>
      </c>
      <c r="G7" s="7">
        <f aca="true" t="shared" si="0" ref="G7:G13">SUM(E7:F7)</f>
        <v>368</v>
      </c>
    </row>
    <row r="8" spans="1:7" ht="15" customHeight="1">
      <c r="A8" s="69"/>
      <c r="B8" s="60" t="s">
        <v>10</v>
      </c>
      <c r="C8" s="61"/>
      <c r="D8" s="34">
        <v>93</v>
      </c>
      <c r="E8" s="34">
        <v>120</v>
      </c>
      <c r="F8" s="34">
        <v>122</v>
      </c>
      <c r="G8" s="7">
        <f t="shared" si="0"/>
        <v>242</v>
      </c>
    </row>
    <row r="9" spans="1:7" ht="15" customHeight="1">
      <c r="A9" s="69"/>
      <c r="B9" s="60" t="s">
        <v>11</v>
      </c>
      <c r="C9" s="61"/>
      <c r="D9" s="34">
        <v>318</v>
      </c>
      <c r="E9" s="34">
        <v>414</v>
      </c>
      <c r="F9" s="34">
        <v>461</v>
      </c>
      <c r="G9" s="7">
        <f t="shared" si="0"/>
        <v>875</v>
      </c>
    </row>
    <row r="10" spans="1:7" ht="15" customHeight="1">
      <c r="A10" s="69"/>
      <c r="B10" s="60" t="s">
        <v>12</v>
      </c>
      <c r="C10" s="61"/>
      <c r="D10" s="34">
        <v>82</v>
      </c>
      <c r="E10" s="34">
        <v>105</v>
      </c>
      <c r="F10" s="34">
        <v>104</v>
      </c>
      <c r="G10" s="7">
        <f t="shared" si="0"/>
        <v>209</v>
      </c>
    </row>
    <row r="11" spans="1:7" ht="15" customHeight="1">
      <c r="A11" s="69"/>
      <c r="B11" s="60" t="s">
        <v>13</v>
      </c>
      <c r="C11" s="61"/>
      <c r="D11" s="34">
        <v>80</v>
      </c>
      <c r="E11" s="34">
        <v>109</v>
      </c>
      <c r="F11" s="34">
        <v>92</v>
      </c>
      <c r="G11" s="7">
        <f t="shared" si="0"/>
        <v>201</v>
      </c>
    </row>
    <row r="12" spans="1:7" ht="15" customHeight="1">
      <c r="A12" s="69"/>
      <c r="B12" s="60" t="s">
        <v>14</v>
      </c>
      <c r="C12" s="61"/>
      <c r="D12" s="34">
        <v>81</v>
      </c>
      <c r="E12" s="34">
        <v>118</v>
      </c>
      <c r="F12" s="34">
        <v>125</v>
      </c>
      <c r="G12" s="7">
        <f t="shared" si="0"/>
        <v>243</v>
      </c>
    </row>
    <row r="13" spans="1:7" ht="15" customHeight="1">
      <c r="A13" s="69"/>
      <c r="B13" s="60" t="s">
        <v>15</v>
      </c>
      <c r="C13" s="61"/>
      <c r="D13" s="34">
        <v>325</v>
      </c>
      <c r="E13" s="34">
        <v>465</v>
      </c>
      <c r="F13" s="34">
        <v>472</v>
      </c>
      <c r="G13" s="7">
        <f t="shared" si="0"/>
        <v>937</v>
      </c>
    </row>
    <row r="14" spans="1:7" ht="15" customHeight="1">
      <c r="A14" s="69"/>
      <c r="B14" s="60" t="s">
        <v>16</v>
      </c>
      <c r="C14" s="61"/>
      <c r="D14" s="34">
        <v>167</v>
      </c>
      <c r="E14" s="34">
        <v>277</v>
      </c>
      <c r="F14" s="34">
        <v>229</v>
      </c>
      <c r="G14" s="7">
        <f aca="true" t="shared" si="1" ref="G14:G26">SUM(E14:F14)</f>
        <v>506</v>
      </c>
    </row>
    <row r="15" spans="1:7" ht="15" customHeight="1">
      <c r="A15" s="69"/>
      <c r="B15" s="60" t="s">
        <v>17</v>
      </c>
      <c r="C15" s="61"/>
      <c r="D15" s="34">
        <v>222</v>
      </c>
      <c r="E15" s="34">
        <v>306</v>
      </c>
      <c r="F15" s="34">
        <v>307</v>
      </c>
      <c r="G15" s="7">
        <f t="shared" si="1"/>
        <v>613</v>
      </c>
    </row>
    <row r="16" spans="1:7" ht="15" customHeight="1">
      <c r="A16" s="69"/>
      <c r="B16" s="60" t="s">
        <v>18</v>
      </c>
      <c r="C16" s="61"/>
      <c r="D16" s="34">
        <v>144</v>
      </c>
      <c r="E16" s="34">
        <v>219</v>
      </c>
      <c r="F16" s="34">
        <v>201</v>
      </c>
      <c r="G16" s="7">
        <f t="shared" si="1"/>
        <v>420</v>
      </c>
    </row>
    <row r="17" spans="1:7" ht="15" customHeight="1">
      <c r="A17" s="69"/>
      <c r="B17" s="60" t="s">
        <v>19</v>
      </c>
      <c r="C17" s="61"/>
      <c r="D17" s="34">
        <v>158</v>
      </c>
      <c r="E17" s="34">
        <v>211</v>
      </c>
      <c r="F17" s="34">
        <v>250</v>
      </c>
      <c r="G17" s="7">
        <f t="shared" si="1"/>
        <v>461</v>
      </c>
    </row>
    <row r="18" spans="1:7" ht="15" customHeight="1">
      <c r="A18" s="69"/>
      <c r="B18" s="60" t="s">
        <v>20</v>
      </c>
      <c r="C18" s="61"/>
      <c r="D18" s="34">
        <v>256</v>
      </c>
      <c r="E18" s="34">
        <v>300</v>
      </c>
      <c r="F18" s="34">
        <v>288</v>
      </c>
      <c r="G18" s="7">
        <f t="shared" si="1"/>
        <v>588</v>
      </c>
    </row>
    <row r="19" spans="1:7" ht="15" customHeight="1">
      <c r="A19" s="69"/>
      <c r="B19" s="60" t="s">
        <v>21</v>
      </c>
      <c r="C19" s="61"/>
      <c r="D19" s="34">
        <v>193</v>
      </c>
      <c r="E19" s="34">
        <v>284</v>
      </c>
      <c r="F19" s="34">
        <v>276</v>
      </c>
      <c r="G19" s="7">
        <f t="shared" si="1"/>
        <v>560</v>
      </c>
    </row>
    <row r="20" spans="1:7" ht="15" customHeight="1">
      <c r="A20" s="69"/>
      <c r="B20" s="60" t="s">
        <v>22</v>
      </c>
      <c r="C20" s="61"/>
      <c r="D20" s="34">
        <f>197-D26</f>
        <v>87</v>
      </c>
      <c r="E20" s="34">
        <f>157-E26</f>
        <v>123</v>
      </c>
      <c r="F20" s="34">
        <f>196-F26</f>
        <v>120</v>
      </c>
      <c r="G20" s="7">
        <f t="shared" si="1"/>
        <v>243</v>
      </c>
    </row>
    <row r="21" spans="1:7" ht="15" customHeight="1">
      <c r="A21" s="69"/>
      <c r="B21" s="60" t="s">
        <v>23</v>
      </c>
      <c r="C21" s="61"/>
      <c r="D21" s="34">
        <v>444</v>
      </c>
      <c r="E21" s="34">
        <v>726</v>
      </c>
      <c r="F21" s="34">
        <v>697</v>
      </c>
      <c r="G21" s="7">
        <f t="shared" si="1"/>
        <v>1423</v>
      </c>
    </row>
    <row r="22" spans="1:7" ht="15" customHeight="1">
      <c r="A22" s="69"/>
      <c r="B22" s="60" t="s">
        <v>24</v>
      </c>
      <c r="C22" s="61"/>
      <c r="D22" s="34">
        <v>350</v>
      </c>
      <c r="E22" s="34">
        <v>504</v>
      </c>
      <c r="F22" s="34">
        <v>554</v>
      </c>
      <c r="G22" s="7">
        <f t="shared" si="1"/>
        <v>1058</v>
      </c>
    </row>
    <row r="23" spans="1:7" ht="15" customHeight="1">
      <c r="A23" s="69"/>
      <c r="B23" s="60" t="s">
        <v>25</v>
      </c>
      <c r="C23" s="61"/>
      <c r="D23" s="34">
        <v>385</v>
      </c>
      <c r="E23" s="34">
        <v>571</v>
      </c>
      <c r="F23" s="34">
        <v>504</v>
      </c>
      <c r="G23" s="7">
        <f t="shared" si="1"/>
        <v>1075</v>
      </c>
    </row>
    <row r="24" spans="1:8" ht="15" customHeight="1">
      <c r="A24" s="69"/>
      <c r="B24" s="60" t="s">
        <v>26</v>
      </c>
      <c r="C24" s="61"/>
      <c r="D24" s="34">
        <v>40</v>
      </c>
      <c r="E24" s="34">
        <v>59</v>
      </c>
      <c r="F24" s="34">
        <v>57</v>
      </c>
      <c r="G24" s="7">
        <f t="shared" si="1"/>
        <v>116</v>
      </c>
      <c r="H24" s="2"/>
    </row>
    <row r="25" spans="1:8" ht="15" customHeight="1">
      <c r="A25" s="69"/>
      <c r="B25" s="25" t="s">
        <v>106</v>
      </c>
      <c r="C25" s="26"/>
      <c r="D25" s="35">
        <v>56</v>
      </c>
      <c r="E25" s="35">
        <v>88</v>
      </c>
      <c r="F25" s="35">
        <v>120</v>
      </c>
      <c r="G25" s="7">
        <f t="shared" si="1"/>
        <v>208</v>
      </c>
      <c r="H25" s="2"/>
    </row>
    <row r="26" spans="1:8" ht="15" customHeight="1">
      <c r="A26" s="69"/>
      <c r="B26" s="60" t="s">
        <v>27</v>
      </c>
      <c r="C26" s="61"/>
      <c r="D26" s="35">
        <v>110</v>
      </c>
      <c r="E26" s="35">
        <v>34</v>
      </c>
      <c r="F26" s="35">
        <v>76</v>
      </c>
      <c r="G26" s="8">
        <f t="shared" si="1"/>
        <v>110</v>
      </c>
      <c r="H26" s="2"/>
    </row>
    <row r="27" spans="1:7" ht="15" customHeight="1" thickBot="1">
      <c r="A27" s="69"/>
      <c r="B27" s="70" t="s">
        <v>28</v>
      </c>
      <c r="C27" s="70"/>
      <c r="D27" s="36">
        <f>SUM(D6:D26)</f>
        <v>4146</v>
      </c>
      <c r="E27" s="36">
        <f>SUM(E6:E26)</f>
        <v>5819</v>
      </c>
      <c r="F27" s="36">
        <f>SUM(F6:F26)</f>
        <v>5842</v>
      </c>
      <c r="G27" s="9">
        <f>SUM(G6:G26)</f>
        <v>11661</v>
      </c>
    </row>
    <row r="28" spans="1:7" ht="15" customHeight="1" thickTop="1">
      <c r="A28" s="71" t="s">
        <v>29</v>
      </c>
      <c r="B28" s="73" t="s">
        <v>30</v>
      </c>
      <c r="C28" s="74"/>
      <c r="D28" s="37">
        <v>261</v>
      </c>
      <c r="E28" s="37">
        <v>417</v>
      </c>
      <c r="F28" s="37">
        <v>370</v>
      </c>
      <c r="G28" s="10">
        <f>SUM(E28:F28)</f>
        <v>787</v>
      </c>
    </row>
    <row r="29" spans="1:7" ht="15" customHeight="1">
      <c r="A29" s="69"/>
      <c r="B29" s="60" t="s">
        <v>31</v>
      </c>
      <c r="C29" s="61"/>
      <c r="D29" s="34">
        <v>105</v>
      </c>
      <c r="E29" s="34">
        <v>145</v>
      </c>
      <c r="F29" s="34">
        <v>125</v>
      </c>
      <c r="G29" s="7">
        <f>SUM(E29:F29)</f>
        <v>270</v>
      </c>
    </row>
    <row r="30" spans="1:7" ht="15" customHeight="1">
      <c r="A30" s="69"/>
      <c r="B30" s="60" t="s">
        <v>32</v>
      </c>
      <c r="C30" s="61"/>
      <c r="D30" s="34">
        <v>77</v>
      </c>
      <c r="E30" s="34">
        <v>107</v>
      </c>
      <c r="F30" s="34">
        <v>93</v>
      </c>
      <c r="G30" s="7">
        <f aca="true" t="shared" si="2" ref="G30:G44">SUM(E30:F30)</f>
        <v>200</v>
      </c>
    </row>
    <row r="31" spans="1:7" ht="15" customHeight="1">
      <c r="A31" s="69"/>
      <c r="B31" s="60" t="s">
        <v>33</v>
      </c>
      <c r="C31" s="61"/>
      <c r="D31" s="34">
        <v>225</v>
      </c>
      <c r="E31" s="34">
        <v>332</v>
      </c>
      <c r="F31" s="34">
        <v>285</v>
      </c>
      <c r="G31" s="7">
        <f t="shared" si="2"/>
        <v>617</v>
      </c>
    </row>
    <row r="32" spans="1:7" ht="15" customHeight="1">
      <c r="A32" s="69"/>
      <c r="B32" s="60" t="s">
        <v>34</v>
      </c>
      <c r="C32" s="61"/>
      <c r="D32" s="34">
        <v>52</v>
      </c>
      <c r="E32" s="34">
        <v>65</v>
      </c>
      <c r="F32" s="34">
        <v>61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34">
        <v>133</v>
      </c>
      <c r="E33" s="34">
        <v>185</v>
      </c>
      <c r="F33" s="34">
        <v>184</v>
      </c>
      <c r="G33" s="7">
        <f t="shared" si="2"/>
        <v>369</v>
      </c>
    </row>
    <row r="34" spans="1:7" ht="15" customHeight="1">
      <c r="A34" s="69"/>
      <c r="B34" s="60" t="s">
        <v>36</v>
      </c>
      <c r="C34" s="61"/>
      <c r="D34" s="34">
        <v>215</v>
      </c>
      <c r="E34" s="34">
        <v>301</v>
      </c>
      <c r="F34" s="34">
        <v>286</v>
      </c>
      <c r="G34" s="7">
        <f t="shared" si="2"/>
        <v>587</v>
      </c>
    </row>
    <row r="35" spans="1:7" ht="15" customHeight="1">
      <c r="A35" s="69"/>
      <c r="B35" s="60" t="s">
        <v>37</v>
      </c>
      <c r="C35" s="61"/>
      <c r="D35" s="34">
        <v>252</v>
      </c>
      <c r="E35" s="34">
        <v>367</v>
      </c>
      <c r="F35" s="34">
        <v>339</v>
      </c>
      <c r="G35" s="7">
        <f t="shared" si="2"/>
        <v>706</v>
      </c>
    </row>
    <row r="36" spans="1:7" ht="15" customHeight="1">
      <c r="A36" s="69"/>
      <c r="B36" s="60" t="s">
        <v>38</v>
      </c>
      <c r="C36" s="61"/>
      <c r="D36" s="34">
        <v>183</v>
      </c>
      <c r="E36" s="34">
        <v>238</v>
      </c>
      <c r="F36" s="34">
        <v>253</v>
      </c>
      <c r="G36" s="7">
        <f t="shared" si="2"/>
        <v>491</v>
      </c>
    </row>
    <row r="37" spans="1:7" ht="15" customHeight="1">
      <c r="A37" s="69"/>
      <c r="B37" s="60" t="s">
        <v>39</v>
      </c>
      <c r="C37" s="61"/>
      <c r="D37" s="34">
        <v>157</v>
      </c>
      <c r="E37" s="34">
        <v>256</v>
      </c>
      <c r="F37" s="34">
        <v>242</v>
      </c>
      <c r="G37" s="7">
        <f t="shared" si="2"/>
        <v>498</v>
      </c>
    </row>
    <row r="38" spans="1:7" ht="15" customHeight="1">
      <c r="A38" s="69"/>
      <c r="B38" s="60" t="s">
        <v>40</v>
      </c>
      <c r="C38" s="61"/>
      <c r="D38" s="34">
        <v>148</v>
      </c>
      <c r="E38" s="34">
        <v>140</v>
      </c>
      <c r="F38" s="34">
        <v>126</v>
      </c>
      <c r="G38" s="7">
        <f t="shared" si="2"/>
        <v>266</v>
      </c>
    </row>
    <row r="39" spans="1:7" ht="15" customHeight="1">
      <c r="A39" s="69"/>
      <c r="B39" s="60" t="s">
        <v>41</v>
      </c>
      <c r="C39" s="61"/>
      <c r="D39" s="34">
        <v>26</v>
      </c>
      <c r="E39" s="34">
        <v>30</v>
      </c>
      <c r="F39" s="34">
        <v>14</v>
      </c>
      <c r="G39" s="7">
        <f t="shared" si="2"/>
        <v>44</v>
      </c>
    </row>
    <row r="40" spans="1:7" ht="15" customHeight="1">
      <c r="A40" s="69"/>
      <c r="B40" s="60" t="s">
        <v>42</v>
      </c>
      <c r="C40" s="61"/>
      <c r="D40" s="34">
        <v>27</v>
      </c>
      <c r="E40" s="34">
        <v>26</v>
      </c>
      <c r="F40" s="34">
        <v>1</v>
      </c>
      <c r="G40" s="7">
        <f t="shared" si="2"/>
        <v>27</v>
      </c>
    </row>
    <row r="41" spans="1:7" ht="15" customHeight="1">
      <c r="A41" s="69"/>
      <c r="B41" s="60" t="s">
        <v>43</v>
      </c>
      <c r="C41" s="61"/>
      <c r="D41" s="34">
        <v>0</v>
      </c>
      <c r="E41" s="34">
        <v>0</v>
      </c>
      <c r="F41" s="34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34">
        <v>70</v>
      </c>
      <c r="E42" s="34">
        <v>19</v>
      </c>
      <c r="F42" s="34">
        <v>51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34">
        <v>54</v>
      </c>
      <c r="E43" s="34">
        <v>92</v>
      </c>
      <c r="F43" s="34">
        <v>95</v>
      </c>
      <c r="G43" s="7">
        <f t="shared" si="2"/>
        <v>187</v>
      </c>
    </row>
    <row r="44" spans="1:7" ht="15" customHeight="1">
      <c r="A44" s="69"/>
      <c r="B44" s="60" t="s">
        <v>46</v>
      </c>
      <c r="C44" s="61"/>
      <c r="D44" s="34">
        <v>44</v>
      </c>
      <c r="E44" s="34">
        <v>58</v>
      </c>
      <c r="F44" s="34">
        <v>56</v>
      </c>
      <c r="G44" s="7">
        <f t="shared" si="2"/>
        <v>114</v>
      </c>
    </row>
    <row r="45" spans="1:7" ht="15" customHeight="1" thickBot="1">
      <c r="A45" s="72"/>
      <c r="B45" s="75" t="s">
        <v>47</v>
      </c>
      <c r="C45" s="75"/>
      <c r="D45" s="38">
        <f>SUM(D28:D44)</f>
        <v>2029</v>
      </c>
      <c r="E45" s="38">
        <f>SUM(E28:E44)</f>
        <v>2778</v>
      </c>
      <c r="F45" s="38">
        <f>SUM(F28:F44)</f>
        <v>2581</v>
      </c>
      <c r="G45" s="11">
        <f>SUM(G28:G44)</f>
        <v>5359</v>
      </c>
    </row>
    <row r="46" spans="1:7" ht="15" customHeight="1" thickTop="1">
      <c r="A46" s="71" t="s">
        <v>48</v>
      </c>
      <c r="B46" s="76" t="s">
        <v>49</v>
      </c>
      <c r="C46" s="76"/>
      <c r="D46" s="37">
        <v>1034</v>
      </c>
      <c r="E46" s="37">
        <v>1544</v>
      </c>
      <c r="F46" s="37">
        <v>1507</v>
      </c>
      <c r="G46" s="10">
        <f>SUM(E46:F46)</f>
        <v>3051</v>
      </c>
    </row>
    <row r="47" spans="1:7" ht="15" customHeight="1">
      <c r="A47" s="69"/>
      <c r="B47" s="77" t="s">
        <v>50</v>
      </c>
      <c r="C47" s="77"/>
      <c r="D47" s="34">
        <f>184-D63</f>
        <v>114</v>
      </c>
      <c r="E47" s="34">
        <f>165-E63</f>
        <v>150</v>
      </c>
      <c r="F47" s="34">
        <f>195-F63</f>
        <v>140</v>
      </c>
      <c r="G47" s="7">
        <f>SUM(E47:F47)</f>
        <v>290</v>
      </c>
    </row>
    <row r="48" spans="1:7" ht="15" customHeight="1">
      <c r="A48" s="69"/>
      <c r="B48" s="77" t="s">
        <v>51</v>
      </c>
      <c r="C48" s="77"/>
      <c r="D48" s="34">
        <v>330</v>
      </c>
      <c r="E48" s="34">
        <v>467</v>
      </c>
      <c r="F48" s="34">
        <v>440</v>
      </c>
      <c r="G48" s="7">
        <f aca="true" t="shared" si="3" ref="G48:G62">SUM(E48:F48)</f>
        <v>907</v>
      </c>
    </row>
    <row r="49" spans="1:7" ht="15" customHeight="1">
      <c r="A49" s="69"/>
      <c r="B49" s="77" t="s">
        <v>52</v>
      </c>
      <c r="C49" s="77"/>
      <c r="D49" s="34">
        <v>165</v>
      </c>
      <c r="E49" s="34">
        <v>252</v>
      </c>
      <c r="F49" s="34">
        <v>242</v>
      </c>
      <c r="G49" s="7">
        <f t="shared" si="3"/>
        <v>494</v>
      </c>
    </row>
    <row r="50" spans="1:7" ht="15" customHeight="1">
      <c r="A50" s="69"/>
      <c r="B50" s="77" t="s">
        <v>53</v>
      </c>
      <c r="C50" s="77"/>
      <c r="D50" s="34">
        <v>219</v>
      </c>
      <c r="E50" s="34">
        <v>311</v>
      </c>
      <c r="F50" s="34">
        <v>317</v>
      </c>
      <c r="G50" s="7">
        <f t="shared" si="3"/>
        <v>628</v>
      </c>
    </row>
    <row r="51" spans="1:7" ht="15" customHeight="1">
      <c r="A51" s="69"/>
      <c r="B51" s="77" t="s">
        <v>54</v>
      </c>
      <c r="C51" s="77"/>
      <c r="D51" s="34">
        <v>309</v>
      </c>
      <c r="E51" s="34">
        <v>452</v>
      </c>
      <c r="F51" s="34">
        <v>422</v>
      </c>
      <c r="G51" s="7">
        <f t="shared" si="3"/>
        <v>874</v>
      </c>
    </row>
    <row r="52" spans="1:7" ht="15" customHeight="1">
      <c r="A52" s="69"/>
      <c r="B52" s="77" t="s">
        <v>55</v>
      </c>
      <c r="C52" s="77"/>
      <c r="D52" s="34">
        <v>94</v>
      </c>
      <c r="E52" s="34">
        <v>132</v>
      </c>
      <c r="F52" s="34">
        <v>128</v>
      </c>
      <c r="G52" s="7">
        <f t="shared" si="3"/>
        <v>260</v>
      </c>
    </row>
    <row r="53" spans="1:7" ht="15" customHeight="1">
      <c r="A53" s="69"/>
      <c r="B53" s="77" t="s">
        <v>56</v>
      </c>
      <c r="C53" s="77"/>
      <c r="D53" s="34">
        <v>138</v>
      </c>
      <c r="E53" s="34">
        <v>172</v>
      </c>
      <c r="F53" s="34">
        <v>186</v>
      </c>
      <c r="G53" s="7">
        <f t="shared" si="3"/>
        <v>358</v>
      </c>
    </row>
    <row r="54" spans="1:7" ht="15" customHeight="1">
      <c r="A54" s="69"/>
      <c r="B54" s="77" t="s">
        <v>57</v>
      </c>
      <c r="C54" s="77"/>
      <c r="D54" s="34">
        <v>62</v>
      </c>
      <c r="E54" s="34">
        <v>88</v>
      </c>
      <c r="F54" s="34">
        <v>81</v>
      </c>
      <c r="G54" s="7">
        <f t="shared" si="3"/>
        <v>169</v>
      </c>
    </row>
    <row r="55" spans="1:7" ht="15" customHeight="1">
      <c r="A55" s="69"/>
      <c r="B55" s="77" t="s">
        <v>58</v>
      </c>
      <c r="C55" s="77"/>
      <c r="D55" s="34">
        <v>144</v>
      </c>
      <c r="E55" s="34">
        <v>205</v>
      </c>
      <c r="F55" s="34">
        <v>205</v>
      </c>
      <c r="G55" s="7">
        <f t="shared" si="3"/>
        <v>410</v>
      </c>
    </row>
    <row r="56" spans="1:7" ht="15" customHeight="1">
      <c r="A56" s="69"/>
      <c r="B56" s="77" t="s">
        <v>59</v>
      </c>
      <c r="C56" s="77"/>
      <c r="D56" s="34">
        <v>188</v>
      </c>
      <c r="E56" s="34">
        <v>264</v>
      </c>
      <c r="F56" s="34">
        <v>258</v>
      </c>
      <c r="G56" s="7">
        <f t="shared" si="3"/>
        <v>522</v>
      </c>
    </row>
    <row r="57" spans="1:7" ht="15" customHeight="1">
      <c r="A57" s="69"/>
      <c r="B57" s="77" t="s">
        <v>60</v>
      </c>
      <c r="C57" s="77"/>
      <c r="D57" s="34">
        <v>498</v>
      </c>
      <c r="E57" s="34">
        <v>662</v>
      </c>
      <c r="F57" s="34">
        <v>665</v>
      </c>
      <c r="G57" s="7">
        <f t="shared" si="3"/>
        <v>1327</v>
      </c>
    </row>
    <row r="58" spans="1:7" ht="15" customHeight="1">
      <c r="A58" s="69"/>
      <c r="B58" s="77" t="s">
        <v>61</v>
      </c>
      <c r="C58" s="77"/>
      <c r="D58" s="34">
        <v>303</v>
      </c>
      <c r="E58" s="34">
        <v>399</v>
      </c>
      <c r="F58" s="34">
        <v>379</v>
      </c>
      <c r="G58" s="7">
        <f t="shared" si="3"/>
        <v>778</v>
      </c>
    </row>
    <row r="59" spans="1:7" ht="15" customHeight="1">
      <c r="A59" s="69"/>
      <c r="B59" s="77" t="s">
        <v>62</v>
      </c>
      <c r="C59" s="77"/>
      <c r="D59" s="34">
        <v>167</v>
      </c>
      <c r="E59" s="34">
        <v>251</v>
      </c>
      <c r="F59" s="34">
        <v>278</v>
      </c>
      <c r="G59" s="7">
        <f t="shared" si="3"/>
        <v>529</v>
      </c>
    </row>
    <row r="60" spans="1:7" ht="15" customHeight="1">
      <c r="A60" s="69"/>
      <c r="B60" s="77" t="s">
        <v>63</v>
      </c>
      <c r="C60" s="77"/>
      <c r="D60" s="34">
        <v>95</v>
      </c>
      <c r="E60" s="34">
        <v>164</v>
      </c>
      <c r="F60" s="34">
        <v>160</v>
      </c>
      <c r="G60" s="7">
        <f t="shared" si="3"/>
        <v>324</v>
      </c>
    </row>
    <row r="61" spans="1:7" ht="15" customHeight="1">
      <c r="A61" s="69"/>
      <c r="B61" s="77" t="s">
        <v>64</v>
      </c>
      <c r="C61" s="77"/>
      <c r="D61" s="34">
        <v>55</v>
      </c>
      <c r="E61" s="34">
        <v>109</v>
      </c>
      <c r="F61" s="34">
        <v>105</v>
      </c>
      <c r="G61" s="7">
        <f t="shared" si="3"/>
        <v>214</v>
      </c>
    </row>
    <row r="62" spans="1:7" ht="15" customHeight="1">
      <c r="A62" s="69"/>
      <c r="B62" s="77" t="s">
        <v>65</v>
      </c>
      <c r="C62" s="77"/>
      <c r="D62" s="34">
        <v>70</v>
      </c>
      <c r="E62" s="34">
        <v>67</v>
      </c>
      <c r="F62" s="34">
        <v>3</v>
      </c>
      <c r="G62" s="7">
        <f t="shared" si="3"/>
        <v>70</v>
      </c>
    </row>
    <row r="63" spans="1:7" ht="15" customHeight="1">
      <c r="A63" s="69"/>
      <c r="B63" s="77" t="s">
        <v>66</v>
      </c>
      <c r="C63" s="77"/>
      <c r="D63" s="34">
        <v>70</v>
      </c>
      <c r="E63" s="34">
        <v>15</v>
      </c>
      <c r="F63" s="34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38">
        <f>SUM(D46:D63)</f>
        <v>4055</v>
      </c>
      <c r="E64" s="38">
        <f>SUM(E46:E63)</f>
        <v>5704</v>
      </c>
      <c r="F64" s="38">
        <f>SUM(F46:F63)</f>
        <v>5571</v>
      </c>
      <c r="G64" s="11">
        <f>SUM(G46:G63)</f>
        <v>11275</v>
      </c>
    </row>
    <row r="65" spans="1:7" ht="15" customHeight="1" thickTop="1">
      <c r="A65" s="71" t="s">
        <v>68</v>
      </c>
      <c r="B65" s="73" t="s">
        <v>69</v>
      </c>
      <c r="C65" s="74"/>
      <c r="D65" s="37">
        <v>58</v>
      </c>
      <c r="E65" s="37">
        <v>78</v>
      </c>
      <c r="F65" s="37">
        <v>73</v>
      </c>
      <c r="G65" s="10">
        <f>SUM(E65:F65)</f>
        <v>151</v>
      </c>
    </row>
    <row r="66" spans="1:7" ht="15" customHeight="1">
      <c r="A66" s="69"/>
      <c r="B66" s="60" t="s">
        <v>70</v>
      </c>
      <c r="C66" s="61"/>
      <c r="D66" s="34">
        <v>110</v>
      </c>
      <c r="E66" s="34">
        <v>166</v>
      </c>
      <c r="F66" s="34">
        <v>155</v>
      </c>
      <c r="G66" s="7">
        <f>SUM(E66:F66)</f>
        <v>321</v>
      </c>
    </row>
    <row r="67" spans="1:7" ht="15" customHeight="1">
      <c r="A67" s="69"/>
      <c r="B67" s="60" t="s">
        <v>71</v>
      </c>
      <c r="C67" s="61"/>
      <c r="D67" s="34">
        <v>111</v>
      </c>
      <c r="E67" s="34">
        <v>174</v>
      </c>
      <c r="F67" s="34">
        <v>179</v>
      </c>
      <c r="G67" s="7">
        <f aca="true" t="shared" si="4" ref="G67:G91">SUM(E67:F67)</f>
        <v>353</v>
      </c>
    </row>
    <row r="68" spans="1:7" ht="15" customHeight="1">
      <c r="A68" s="69"/>
      <c r="B68" s="60" t="s">
        <v>72</v>
      </c>
      <c r="C68" s="61"/>
      <c r="D68" s="34">
        <v>189</v>
      </c>
      <c r="E68" s="34">
        <v>298</v>
      </c>
      <c r="F68" s="34">
        <v>257</v>
      </c>
      <c r="G68" s="7">
        <f t="shared" si="4"/>
        <v>555</v>
      </c>
    </row>
    <row r="69" spans="1:7" ht="15" customHeight="1">
      <c r="A69" s="69"/>
      <c r="B69" s="60" t="s">
        <v>73</v>
      </c>
      <c r="C69" s="61"/>
      <c r="D69" s="34">
        <v>154</v>
      </c>
      <c r="E69" s="34">
        <v>237</v>
      </c>
      <c r="F69" s="34">
        <v>216</v>
      </c>
      <c r="G69" s="7">
        <f t="shared" si="4"/>
        <v>453</v>
      </c>
    </row>
    <row r="70" spans="1:7" ht="15" customHeight="1">
      <c r="A70" s="69"/>
      <c r="B70" s="60" t="s">
        <v>74</v>
      </c>
      <c r="C70" s="61"/>
      <c r="D70" s="34">
        <v>122</v>
      </c>
      <c r="E70" s="34">
        <v>148</v>
      </c>
      <c r="F70" s="34">
        <v>141</v>
      </c>
      <c r="G70" s="7">
        <f t="shared" si="4"/>
        <v>289</v>
      </c>
    </row>
    <row r="71" spans="1:7" ht="15" customHeight="1">
      <c r="A71" s="69"/>
      <c r="B71" s="60" t="s">
        <v>75</v>
      </c>
      <c r="C71" s="61"/>
      <c r="D71" s="34">
        <v>155</v>
      </c>
      <c r="E71" s="34">
        <v>242</v>
      </c>
      <c r="F71" s="34">
        <v>209</v>
      </c>
      <c r="G71" s="7">
        <f t="shared" si="4"/>
        <v>451</v>
      </c>
    </row>
    <row r="72" spans="1:7" ht="15" customHeight="1">
      <c r="A72" s="69"/>
      <c r="B72" s="60" t="s">
        <v>76</v>
      </c>
      <c r="C72" s="61"/>
      <c r="D72" s="34">
        <v>171</v>
      </c>
      <c r="E72" s="34">
        <v>280</v>
      </c>
      <c r="F72" s="34">
        <v>288</v>
      </c>
      <c r="G72" s="7">
        <f t="shared" si="4"/>
        <v>568</v>
      </c>
    </row>
    <row r="73" spans="1:7" ht="15" customHeight="1">
      <c r="A73" s="69"/>
      <c r="B73" s="60" t="s">
        <v>77</v>
      </c>
      <c r="C73" s="61"/>
      <c r="D73" s="34">
        <v>211</v>
      </c>
      <c r="E73" s="34">
        <v>354</v>
      </c>
      <c r="F73" s="34">
        <v>321</v>
      </c>
      <c r="G73" s="7">
        <f t="shared" si="4"/>
        <v>675</v>
      </c>
    </row>
    <row r="74" spans="1:7" ht="15" customHeight="1">
      <c r="A74" s="69"/>
      <c r="B74" s="60" t="s">
        <v>78</v>
      </c>
      <c r="C74" s="61"/>
      <c r="D74" s="34">
        <v>164</v>
      </c>
      <c r="E74" s="34">
        <v>255</v>
      </c>
      <c r="F74" s="34">
        <v>272</v>
      </c>
      <c r="G74" s="7">
        <f t="shared" si="4"/>
        <v>527</v>
      </c>
    </row>
    <row r="75" spans="1:7" ht="15" customHeight="1">
      <c r="A75" s="69"/>
      <c r="B75" s="60" t="s">
        <v>79</v>
      </c>
      <c r="C75" s="61"/>
      <c r="D75" s="34">
        <v>96</v>
      </c>
      <c r="E75" s="34">
        <v>158</v>
      </c>
      <c r="F75" s="34">
        <v>142</v>
      </c>
      <c r="G75" s="7">
        <f t="shared" si="4"/>
        <v>300</v>
      </c>
    </row>
    <row r="76" spans="1:7" ht="15" customHeight="1">
      <c r="A76" s="69"/>
      <c r="B76" s="60" t="s">
        <v>80</v>
      </c>
      <c r="C76" s="61"/>
      <c r="D76" s="34">
        <v>59</v>
      </c>
      <c r="E76" s="34">
        <v>98</v>
      </c>
      <c r="F76" s="34">
        <v>88</v>
      </c>
      <c r="G76" s="7">
        <f t="shared" si="4"/>
        <v>186</v>
      </c>
    </row>
    <row r="77" spans="1:7" ht="15" customHeight="1">
      <c r="A77" s="69"/>
      <c r="B77" s="60" t="s">
        <v>81</v>
      </c>
      <c r="C77" s="61"/>
      <c r="D77" s="34">
        <v>128</v>
      </c>
      <c r="E77" s="34">
        <v>195</v>
      </c>
      <c r="F77" s="34">
        <v>189</v>
      </c>
      <c r="G77" s="7">
        <f t="shared" si="4"/>
        <v>384</v>
      </c>
    </row>
    <row r="78" spans="1:7" ht="15" customHeight="1">
      <c r="A78" s="69"/>
      <c r="B78" s="60" t="s">
        <v>82</v>
      </c>
      <c r="C78" s="61"/>
      <c r="D78" s="34">
        <v>292</v>
      </c>
      <c r="E78" s="34">
        <v>439</v>
      </c>
      <c r="F78" s="34">
        <v>469</v>
      </c>
      <c r="G78" s="7">
        <f t="shared" si="4"/>
        <v>908</v>
      </c>
    </row>
    <row r="79" spans="1:7" ht="15" customHeight="1">
      <c r="A79" s="69"/>
      <c r="B79" s="60" t="s">
        <v>83</v>
      </c>
      <c r="C79" s="61"/>
      <c r="D79" s="34">
        <v>690</v>
      </c>
      <c r="E79" s="34">
        <v>992</v>
      </c>
      <c r="F79" s="34">
        <v>1016</v>
      </c>
      <c r="G79" s="7">
        <f t="shared" si="4"/>
        <v>2008</v>
      </c>
    </row>
    <row r="80" spans="1:7" ht="15" customHeight="1">
      <c r="A80" s="69"/>
      <c r="B80" s="60" t="s">
        <v>84</v>
      </c>
      <c r="C80" s="61"/>
      <c r="D80" s="34">
        <v>218</v>
      </c>
      <c r="E80" s="34">
        <v>346</v>
      </c>
      <c r="F80" s="34">
        <v>324</v>
      </c>
      <c r="G80" s="7">
        <f t="shared" si="4"/>
        <v>670</v>
      </c>
    </row>
    <row r="81" spans="1:7" ht="15" customHeight="1">
      <c r="A81" s="69"/>
      <c r="B81" s="60" t="s">
        <v>85</v>
      </c>
      <c r="C81" s="61"/>
      <c r="D81" s="34">
        <v>140</v>
      </c>
      <c r="E81" s="34">
        <v>209</v>
      </c>
      <c r="F81" s="34">
        <v>203</v>
      </c>
      <c r="G81" s="7">
        <f t="shared" si="4"/>
        <v>412</v>
      </c>
    </row>
    <row r="82" spans="1:7" ht="15" customHeight="1">
      <c r="A82" s="69"/>
      <c r="B82" s="60" t="s">
        <v>86</v>
      </c>
      <c r="C82" s="61"/>
      <c r="D82" s="34">
        <v>266</v>
      </c>
      <c r="E82" s="34">
        <v>414</v>
      </c>
      <c r="F82" s="34">
        <v>393</v>
      </c>
      <c r="G82" s="7">
        <f t="shared" si="4"/>
        <v>807</v>
      </c>
    </row>
    <row r="83" spans="1:7" ht="15" customHeight="1">
      <c r="A83" s="69"/>
      <c r="B83" s="60" t="s">
        <v>87</v>
      </c>
      <c r="C83" s="61"/>
      <c r="D83" s="34">
        <v>110</v>
      </c>
      <c r="E83" s="34">
        <v>179</v>
      </c>
      <c r="F83" s="34">
        <v>158</v>
      </c>
      <c r="G83" s="7">
        <f t="shared" si="4"/>
        <v>337</v>
      </c>
    </row>
    <row r="84" spans="1:7" ht="15" customHeight="1">
      <c r="A84" s="69"/>
      <c r="B84" s="60" t="s">
        <v>88</v>
      </c>
      <c r="C84" s="61"/>
      <c r="D84" s="34">
        <v>84</v>
      </c>
      <c r="E84" s="34">
        <v>126</v>
      </c>
      <c r="F84" s="34">
        <v>129</v>
      </c>
      <c r="G84" s="7">
        <f t="shared" si="4"/>
        <v>255</v>
      </c>
    </row>
    <row r="85" spans="1:7" ht="15" customHeight="1">
      <c r="A85" s="69"/>
      <c r="B85" s="60" t="s">
        <v>89</v>
      </c>
      <c r="C85" s="61"/>
      <c r="D85" s="34">
        <v>122</v>
      </c>
      <c r="E85" s="34">
        <v>199</v>
      </c>
      <c r="F85" s="34">
        <v>210</v>
      </c>
      <c r="G85" s="7">
        <f t="shared" si="4"/>
        <v>409</v>
      </c>
    </row>
    <row r="86" spans="1:7" ht="15" customHeight="1">
      <c r="A86" s="69"/>
      <c r="B86" s="60" t="s">
        <v>90</v>
      </c>
      <c r="C86" s="61"/>
      <c r="D86" s="34">
        <v>73</v>
      </c>
      <c r="E86" s="34">
        <v>114</v>
      </c>
      <c r="F86" s="34">
        <v>131</v>
      </c>
      <c r="G86" s="7">
        <f t="shared" si="4"/>
        <v>245</v>
      </c>
    </row>
    <row r="87" spans="1:7" ht="15" customHeight="1">
      <c r="A87" s="69"/>
      <c r="B87" s="60" t="s">
        <v>91</v>
      </c>
      <c r="C87" s="61"/>
      <c r="D87" s="34">
        <v>161</v>
      </c>
      <c r="E87" s="34">
        <v>303</v>
      </c>
      <c r="F87" s="34">
        <v>299</v>
      </c>
      <c r="G87" s="7">
        <f t="shared" si="4"/>
        <v>602</v>
      </c>
    </row>
    <row r="88" spans="1:7" ht="15" customHeight="1">
      <c r="A88" s="69"/>
      <c r="B88" s="60" t="s">
        <v>92</v>
      </c>
      <c r="C88" s="61"/>
      <c r="D88" s="34">
        <v>108</v>
      </c>
      <c r="E88" s="34">
        <v>202</v>
      </c>
      <c r="F88" s="34">
        <v>198</v>
      </c>
      <c r="G88" s="7">
        <f t="shared" si="4"/>
        <v>400</v>
      </c>
    </row>
    <row r="89" spans="1:7" ht="15" customHeight="1">
      <c r="A89" s="69"/>
      <c r="B89" s="60" t="s">
        <v>93</v>
      </c>
      <c r="C89" s="61"/>
      <c r="D89" s="34">
        <v>62</v>
      </c>
      <c r="E89" s="34">
        <v>29</v>
      </c>
      <c r="F89" s="34">
        <v>33</v>
      </c>
      <c r="G89" s="7">
        <f t="shared" si="4"/>
        <v>62</v>
      </c>
    </row>
    <row r="90" spans="1:7" ht="15" customHeight="1">
      <c r="A90" s="69"/>
      <c r="B90" s="60" t="s">
        <v>94</v>
      </c>
      <c r="C90" s="61"/>
      <c r="D90" s="34">
        <v>102</v>
      </c>
      <c r="E90" s="34">
        <v>35</v>
      </c>
      <c r="F90" s="34">
        <v>67</v>
      </c>
      <c r="G90" s="7">
        <f t="shared" si="4"/>
        <v>102</v>
      </c>
    </row>
    <row r="91" spans="1:7" ht="15" customHeight="1">
      <c r="A91" s="69"/>
      <c r="B91" s="60" t="s">
        <v>95</v>
      </c>
      <c r="C91" s="61"/>
      <c r="D91" s="34">
        <v>53</v>
      </c>
      <c r="E91" s="34">
        <v>32</v>
      </c>
      <c r="F91" s="34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38">
        <f>SUM(D65:D91)</f>
        <v>4209</v>
      </c>
      <c r="E92" s="38">
        <f>SUM(E65:E91)</f>
        <v>6302</v>
      </c>
      <c r="F92" s="38">
        <f>SUM(F65:F91)</f>
        <v>6181</v>
      </c>
      <c r="G92" s="11">
        <f>SUM(G65:G91)</f>
        <v>12483</v>
      </c>
    </row>
    <row r="93" spans="1:7" ht="15" customHeight="1" thickBot="1" thickTop="1">
      <c r="A93" s="12"/>
      <c r="B93" s="82" t="s">
        <v>97</v>
      </c>
      <c r="C93" s="83"/>
      <c r="D93" s="39">
        <f>SUM(D6:D26,D28:D44,D46:D63,D65:D91)</f>
        <v>14439</v>
      </c>
      <c r="E93" s="39">
        <f>SUM(E6:E26,E28:E44,E46:E63,E65:E91)</f>
        <v>20603</v>
      </c>
      <c r="F93" s="39">
        <f>SUM(F6:F26,F28:F44,F46:F63,F65:F91)</f>
        <v>20175</v>
      </c>
      <c r="G93" s="13">
        <f>SUM(G6:G26,G28:G44,G46:G63,G65:G91)</f>
        <v>40778</v>
      </c>
    </row>
    <row r="94" spans="4:7" ht="15" customHeight="1" thickTop="1">
      <c r="D94" s="31"/>
      <c r="E94" s="31"/>
      <c r="F94" s="31"/>
      <c r="G94" s="2"/>
    </row>
    <row r="95" spans="4:7" ht="15" customHeight="1">
      <c r="D95" s="31"/>
      <c r="E95" s="31"/>
      <c r="F95" s="31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30</v>
      </c>
      <c r="E100" s="91"/>
      <c r="F100" s="91"/>
      <c r="G100" s="78"/>
    </row>
    <row r="101" spans="1:7" ht="15" customHeight="1" thickBot="1">
      <c r="A101" s="16"/>
      <c r="B101" s="80" t="s">
        <v>101</v>
      </c>
      <c r="C101" s="80"/>
      <c r="D101" s="32">
        <v>60</v>
      </c>
      <c r="E101" s="92"/>
      <c r="F101" s="92"/>
      <c r="G101" s="90"/>
    </row>
    <row r="102" spans="1:7" ht="15" customHeight="1" thickBot="1" thickTop="1">
      <c r="A102" s="19"/>
      <c r="B102" s="81" t="s">
        <v>102</v>
      </c>
      <c r="C102" s="81"/>
      <c r="D102" s="33">
        <f>SUM(D100:D101)</f>
        <v>90</v>
      </c>
      <c r="E102" s="33">
        <v>45</v>
      </c>
      <c r="F102" s="33">
        <v>64</v>
      </c>
      <c r="G102" s="19">
        <f>SUM(E102:F102)</f>
        <v>109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46" right="0.2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2" width="11.75390625" style="2" customWidth="1"/>
    <col min="3" max="3" width="17.50390625" style="2" customWidth="1"/>
    <col min="4" max="4" width="11.375" style="2" customWidth="1"/>
    <col min="5" max="5" width="11.00390625" style="2" customWidth="1"/>
    <col min="6" max="6" width="11.50390625" style="2" customWidth="1"/>
    <col min="7" max="7" width="15.00390625" style="2" customWidth="1"/>
    <col min="8" max="16384" width="9.00390625" style="2" customWidth="1"/>
  </cols>
  <sheetData>
    <row r="1" spans="2:7" ht="13.5">
      <c r="B1" s="41"/>
      <c r="F1" s="93" t="s">
        <v>110</v>
      </c>
      <c r="G1" s="94"/>
    </row>
    <row r="2" spans="1:8" ht="13.5" customHeight="1">
      <c r="A2" s="95" t="s">
        <v>0</v>
      </c>
      <c r="B2" s="95"/>
      <c r="C2" s="95"/>
      <c r="D2" s="95"/>
      <c r="E2" s="95"/>
      <c r="F2" s="95"/>
      <c r="G2" s="95"/>
      <c r="H2" s="42"/>
    </row>
    <row r="3" spans="1:8" ht="13.5" customHeight="1">
      <c r="A3" s="95"/>
      <c r="B3" s="95"/>
      <c r="C3" s="95"/>
      <c r="D3" s="95"/>
      <c r="E3" s="95"/>
      <c r="F3" s="95"/>
      <c r="G3" s="95"/>
      <c r="H3" s="43"/>
    </row>
    <row r="4" spans="2:7" ht="16.5" customHeight="1">
      <c r="B4" s="96"/>
      <c r="C4" s="96"/>
      <c r="D4" s="44"/>
      <c r="E4" s="97" t="s">
        <v>1</v>
      </c>
      <c r="F4" s="97"/>
      <c r="G4" s="97"/>
    </row>
    <row r="5" spans="1:7" ht="15" customHeight="1">
      <c r="A5" s="45"/>
      <c r="B5" s="98" t="s">
        <v>2</v>
      </c>
      <c r="C5" s="98"/>
      <c r="D5" s="46" t="s">
        <v>3</v>
      </c>
      <c r="E5" s="46" t="s">
        <v>4</v>
      </c>
      <c r="F5" s="46" t="s">
        <v>5</v>
      </c>
      <c r="G5" s="46" t="s">
        <v>6</v>
      </c>
    </row>
    <row r="6" spans="1:7" ht="15" customHeight="1">
      <c r="A6" s="99" t="s">
        <v>7</v>
      </c>
      <c r="B6" s="101" t="s">
        <v>8</v>
      </c>
      <c r="C6" s="102"/>
      <c r="D6" s="7">
        <f>476-D25</f>
        <v>419</v>
      </c>
      <c r="E6" s="7">
        <f>695-E25</f>
        <v>605</v>
      </c>
      <c r="F6" s="7">
        <f>717-F25</f>
        <v>596</v>
      </c>
      <c r="G6" s="7">
        <f>SUM(E6:F6)</f>
        <v>1201</v>
      </c>
    </row>
    <row r="7" spans="1:7" ht="15" customHeight="1">
      <c r="A7" s="100"/>
      <c r="B7" s="101" t="s">
        <v>9</v>
      </c>
      <c r="C7" s="102"/>
      <c r="D7" s="21">
        <v>136</v>
      </c>
      <c r="E7" s="21">
        <v>179</v>
      </c>
      <c r="F7" s="21">
        <v>187</v>
      </c>
      <c r="G7" s="7">
        <f aca="true" t="shared" si="0" ref="G7:G13">SUM(E7:F7)</f>
        <v>366</v>
      </c>
    </row>
    <row r="8" spans="1:7" ht="15" customHeight="1">
      <c r="A8" s="100"/>
      <c r="B8" s="101" t="s">
        <v>111</v>
      </c>
      <c r="C8" s="102"/>
      <c r="D8" s="21">
        <v>93</v>
      </c>
      <c r="E8" s="21">
        <v>119</v>
      </c>
      <c r="F8" s="21">
        <v>122</v>
      </c>
      <c r="G8" s="7">
        <f t="shared" si="0"/>
        <v>241</v>
      </c>
    </row>
    <row r="9" spans="1:7" ht="15" customHeight="1">
      <c r="A9" s="100"/>
      <c r="B9" s="101" t="s">
        <v>11</v>
      </c>
      <c r="C9" s="102"/>
      <c r="D9" s="21">
        <v>317</v>
      </c>
      <c r="E9" s="21">
        <v>411</v>
      </c>
      <c r="F9" s="21">
        <v>458</v>
      </c>
      <c r="G9" s="7">
        <f t="shared" si="0"/>
        <v>869</v>
      </c>
    </row>
    <row r="10" spans="1:7" ht="15" customHeight="1">
      <c r="A10" s="100"/>
      <c r="B10" s="101" t="s">
        <v>12</v>
      </c>
      <c r="C10" s="102"/>
      <c r="D10" s="21">
        <v>85</v>
      </c>
      <c r="E10" s="21">
        <v>107</v>
      </c>
      <c r="F10" s="21">
        <v>109</v>
      </c>
      <c r="G10" s="7">
        <f t="shared" si="0"/>
        <v>216</v>
      </c>
    </row>
    <row r="11" spans="1:7" ht="15" customHeight="1">
      <c r="A11" s="100"/>
      <c r="B11" s="101" t="s">
        <v>13</v>
      </c>
      <c r="C11" s="102"/>
      <c r="D11" s="21">
        <v>80</v>
      </c>
      <c r="E11" s="21">
        <v>109</v>
      </c>
      <c r="F11" s="21">
        <v>93</v>
      </c>
      <c r="G11" s="7">
        <f t="shared" si="0"/>
        <v>202</v>
      </c>
    </row>
    <row r="12" spans="1:7" ht="15" customHeight="1">
      <c r="A12" s="100"/>
      <c r="B12" s="101" t="s">
        <v>14</v>
      </c>
      <c r="C12" s="102"/>
      <c r="D12" s="21">
        <v>81</v>
      </c>
      <c r="E12" s="21">
        <v>118</v>
      </c>
      <c r="F12" s="21">
        <v>123</v>
      </c>
      <c r="G12" s="7">
        <f t="shared" si="0"/>
        <v>241</v>
      </c>
    </row>
    <row r="13" spans="1:7" ht="15" customHeight="1">
      <c r="A13" s="100"/>
      <c r="B13" s="101" t="s">
        <v>15</v>
      </c>
      <c r="C13" s="102"/>
      <c r="D13" s="21">
        <v>324</v>
      </c>
      <c r="E13" s="21">
        <v>464</v>
      </c>
      <c r="F13" s="21">
        <v>475</v>
      </c>
      <c r="G13" s="7">
        <f t="shared" si="0"/>
        <v>939</v>
      </c>
    </row>
    <row r="14" spans="1:7" ht="15" customHeight="1">
      <c r="A14" s="100"/>
      <c r="B14" s="101" t="s">
        <v>16</v>
      </c>
      <c r="C14" s="102"/>
      <c r="D14" s="21">
        <v>165</v>
      </c>
      <c r="E14" s="21">
        <v>276</v>
      </c>
      <c r="F14" s="21">
        <v>228</v>
      </c>
      <c r="G14" s="7">
        <f aca="true" t="shared" si="1" ref="G14:G26">SUM(E14:F14)</f>
        <v>504</v>
      </c>
    </row>
    <row r="15" spans="1:7" ht="15" customHeight="1">
      <c r="A15" s="100"/>
      <c r="B15" s="101" t="s">
        <v>17</v>
      </c>
      <c r="C15" s="102"/>
      <c r="D15" s="21">
        <v>224</v>
      </c>
      <c r="E15" s="21">
        <v>307</v>
      </c>
      <c r="F15" s="21">
        <v>307</v>
      </c>
      <c r="G15" s="7">
        <f t="shared" si="1"/>
        <v>614</v>
      </c>
    </row>
    <row r="16" spans="1:7" ht="15" customHeight="1">
      <c r="A16" s="100"/>
      <c r="B16" s="101" t="s">
        <v>18</v>
      </c>
      <c r="C16" s="102"/>
      <c r="D16" s="21">
        <v>144</v>
      </c>
      <c r="E16" s="21">
        <v>220</v>
      </c>
      <c r="F16" s="21">
        <v>201</v>
      </c>
      <c r="G16" s="7">
        <f t="shared" si="1"/>
        <v>421</v>
      </c>
    </row>
    <row r="17" spans="1:7" ht="15" customHeight="1">
      <c r="A17" s="100"/>
      <c r="B17" s="101" t="s">
        <v>19</v>
      </c>
      <c r="C17" s="102"/>
      <c r="D17" s="21">
        <v>157</v>
      </c>
      <c r="E17" s="21">
        <v>210</v>
      </c>
      <c r="F17" s="21">
        <v>249</v>
      </c>
      <c r="G17" s="7">
        <f t="shared" si="1"/>
        <v>459</v>
      </c>
    </row>
    <row r="18" spans="1:7" ht="15" customHeight="1">
      <c r="A18" s="100"/>
      <c r="B18" s="101" t="s">
        <v>20</v>
      </c>
      <c r="C18" s="102"/>
      <c r="D18" s="21">
        <v>254</v>
      </c>
      <c r="E18" s="21">
        <v>296</v>
      </c>
      <c r="F18" s="21">
        <v>286</v>
      </c>
      <c r="G18" s="7">
        <f t="shared" si="1"/>
        <v>582</v>
      </c>
    </row>
    <row r="19" spans="1:7" ht="15" customHeight="1">
      <c r="A19" s="100"/>
      <c r="B19" s="101" t="s">
        <v>21</v>
      </c>
      <c r="C19" s="102"/>
      <c r="D19" s="21">
        <v>193</v>
      </c>
      <c r="E19" s="21">
        <v>283</v>
      </c>
      <c r="F19" s="21">
        <v>278</v>
      </c>
      <c r="G19" s="7">
        <f t="shared" si="1"/>
        <v>561</v>
      </c>
    </row>
    <row r="20" spans="1:7" ht="15" customHeight="1">
      <c r="A20" s="100"/>
      <c r="B20" s="101" t="s">
        <v>22</v>
      </c>
      <c r="C20" s="102"/>
      <c r="D20" s="7">
        <f>195-D26</f>
        <v>88</v>
      </c>
      <c r="E20" s="7">
        <f>157-E26</f>
        <v>124</v>
      </c>
      <c r="F20" s="7">
        <f>194-F26</f>
        <v>120</v>
      </c>
      <c r="G20" s="7">
        <f t="shared" si="1"/>
        <v>244</v>
      </c>
    </row>
    <row r="21" spans="1:7" ht="15" customHeight="1">
      <c r="A21" s="100"/>
      <c r="B21" s="101" t="s">
        <v>23</v>
      </c>
      <c r="C21" s="102"/>
      <c r="D21" s="21">
        <v>447</v>
      </c>
      <c r="E21" s="21">
        <v>731</v>
      </c>
      <c r="F21" s="21">
        <v>703</v>
      </c>
      <c r="G21" s="7">
        <f t="shared" si="1"/>
        <v>1434</v>
      </c>
    </row>
    <row r="22" spans="1:7" ht="15" customHeight="1">
      <c r="A22" s="100"/>
      <c r="B22" s="101" t="s">
        <v>24</v>
      </c>
      <c r="C22" s="102"/>
      <c r="D22" s="21">
        <v>350</v>
      </c>
      <c r="E22" s="21">
        <v>505</v>
      </c>
      <c r="F22" s="21">
        <v>558</v>
      </c>
      <c r="G22" s="7">
        <f t="shared" si="1"/>
        <v>1063</v>
      </c>
    </row>
    <row r="23" spans="1:7" ht="15" customHeight="1">
      <c r="A23" s="100"/>
      <c r="B23" s="101" t="s">
        <v>25</v>
      </c>
      <c r="C23" s="102"/>
      <c r="D23" s="21">
        <v>387</v>
      </c>
      <c r="E23" s="21">
        <v>573</v>
      </c>
      <c r="F23" s="21">
        <v>502</v>
      </c>
      <c r="G23" s="7">
        <f t="shared" si="1"/>
        <v>1075</v>
      </c>
    </row>
    <row r="24" spans="1:7" ht="15" customHeight="1">
      <c r="A24" s="100"/>
      <c r="B24" s="101" t="s">
        <v>26</v>
      </c>
      <c r="C24" s="102"/>
      <c r="D24" s="21">
        <v>40</v>
      </c>
      <c r="E24" s="21">
        <v>59</v>
      </c>
      <c r="F24" s="21">
        <v>57</v>
      </c>
      <c r="G24" s="7">
        <f t="shared" si="1"/>
        <v>116</v>
      </c>
    </row>
    <row r="25" spans="1:7" ht="15" customHeight="1">
      <c r="A25" s="100"/>
      <c r="B25" s="47" t="s">
        <v>106</v>
      </c>
      <c r="C25" s="48"/>
      <c r="D25" s="8">
        <v>57</v>
      </c>
      <c r="E25" s="8">
        <v>90</v>
      </c>
      <c r="F25" s="8">
        <v>121</v>
      </c>
      <c r="G25" s="7">
        <f t="shared" si="1"/>
        <v>211</v>
      </c>
    </row>
    <row r="26" spans="1:7" ht="15" customHeight="1">
      <c r="A26" s="100"/>
      <c r="B26" s="101" t="s">
        <v>27</v>
      </c>
      <c r="C26" s="102"/>
      <c r="D26" s="8">
        <v>107</v>
      </c>
      <c r="E26" s="8">
        <v>33</v>
      </c>
      <c r="F26" s="8">
        <v>74</v>
      </c>
      <c r="G26" s="8">
        <f t="shared" si="1"/>
        <v>107</v>
      </c>
    </row>
    <row r="27" spans="1:7" ht="15" customHeight="1" thickBot="1">
      <c r="A27" s="100"/>
      <c r="B27" s="103" t="s">
        <v>28</v>
      </c>
      <c r="C27" s="103"/>
      <c r="D27" s="9">
        <f>SUM(D6:D26)</f>
        <v>4148</v>
      </c>
      <c r="E27" s="9">
        <f>SUM(E6:E26)</f>
        <v>5819</v>
      </c>
      <c r="F27" s="9">
        <f>SUM(F6:F26)</f>
        <v>5847</v>
      </c>
      <c r="G27" s="9">
        <f>SUM(G6:G26)</f>
        <v>11666</v>
      </c>
    </row>
    <row r="28" spans="1:7" ht="15" customHeight="1" thickTop="1">
      <c r="A28" s="104" t="s">
        <v>29</v>
      </c>
      <c r="B28" s="106" t="s">
        <v>30</v>
      </c>
      <c r="C28" s="107"/>
      <c r="D28" s="22">
        <v>262</v>
      </c>
      <c r="E28" s="22">
        <v>419</v>
      </c>
      <c r="F28" s="22">
        <v>372</v>
      </c>
      <c r="G28" s="10">
        <f>SUM(E28:F28)</f>
        <v>791</v>
      </c>
    </row>
    <row r="29" spans="1:7" ht="15" customHeight="1">
      <c r="A29" s="100"/>
      <c r="B29" s="101" t="s">
        <v>31</v>
      </c>
      <c r="C29" s="102"/>
      <c r="D29" s="21">
        <v>103</v>
      </c>
      <c r="E29" s="21">
        <v>140</v>
      </c>
      <c r="F29" s="21">
        <v>121</v>
      </c>
      <c r="G29" s="7">
        <f>SUM(E29:F29)</f>
        <v>261</v>
      </c>
    </row>
    <row r="30" spans="1:7" ht="15" customHeight="1">
      <c r="A30" s="100"/>
      <c r="B30" s="101" t="s">
        <v>32</v>
      </c>
      <c r="C30" s="102"/>
      <c r="D30" s="21">
        <v>78</v>
      </c>
      <c r="E30" s="21">
        <v>107</v>
      </c>
      <c r="F30" s="21">
        <v>94</v>
      </c>
      <c r="G30" s="7">
        <f aca="true" t="shared" si="2" ref="G30:G44">SUM(E30:F30)</f>
        <v>201</v>
      </c>
    </row>
    <row r="31" spans="1:7" ht="15" customHeight="1">
      <c r="A31" s="100"/>
      <c r="B31" s="101" t="s">
        <v>33</v>
      </c>
      <c r="C31" s="102"/>
      <c r="D31" s="21">
        <v>236</v>
      </c>
      <c r="E31" s="21">
        <v>343</v>
      </c>
      <c r="F31" s="21">
        <v>280</v>
      </c>
      <c r="G31" s="7">
        <f t="shared" si="2"/>
        <v>623</v>
      </c>
    </row>
    <row r="32" spans="1:7" ht="15" customHeight="1">
      <c r="A32" s="100"/>
      <c r="B32" s="101" t="s">
        <v>34</v>
      </c>
      <c r="C32" s="102"/>
      <c r="D32" s="21">
        <v>52</v>
      </c>
      <c r="E32" s="21">
        <v>64</v>
      </c>
      <c r="F32" s="21">
        <v>62</v>
      </c>
      <c r="G32" s="7">
        <f t="shared" si="2"/>
        <v>126</v>
      </c>
    </row>
    <row r="33" spans="1:7" ht="15" customHeight="1">
      <c r="A33" s="100"/>
      <c r="B33" s="101" t="s">
        <v>35</v>
      </c>
      <c r="C33" s="102"/>
      <c r="D33" s="21">
        <v>133</v>
      </c>
      <c r="E33" s="21">
        <v>185</v>
      </c>
      <c r="F33" s="21">
        <v>183</v>
      </c>
      <c r="G33" s="7">
        <f t="shared" si="2"/>
        <v>368</v>
      </c>
    </row>
    <row r="34" spans="1:7" ht="15" customHeight="1">
      <c r="A34" s="100"/>
      <c r="B34" s="101" t="s">
        <v>36</v>
      </c>
      <c r="C34" s="102"/>
      <c r="D34" s="21">
        <v>216</v>
      </c>
      <c r="E34" s="21">
        <v>302</v>
      </c>
      <c r="F34" s="21">
        <v>288</v>
      </c>
      <c r="G34" s="7">
        <f t="shared" si="2"/>
        <v>590</v>
      </c>
    </row>
    <row r="35" spans="1:7" ht="15" customHeight="1">
      <c r="A35" s="100"/>
      <c r="B35" s="101" t="s">
        <v>37</v>
      </c>
      <c r="C35" s="102"/>
      <c r="D35" s="21">
        <v>250</v>
      </c>
      <c r="E35" s="21">
        <v>362</v>
      </c>
      <c r="F35" s="21">
        <v>337</v>
      </c>
      <c r="G35" s="7">
        <f t="shared" si="2"/>
        <v>699</v>
      </c>
    </row>
    <row r="36" spans="1:7" ht="15" customHeight="1">
      <c r="A36" s="100"/>
      <c r="B36" s="101" t="s">
        <v>38</v>
      </c>
      <c r="C36" s="102"/>
      <c r="D36" s="21">
        <v>183</v>
      </c>
      <c r="E36" s="21">
        <v>238</v>
      </c>
      <c r="F36" s="21">
        <v>253</v>
      </c>
      <c r="G36" s="7">
        <f t="shared" si="2"/>
        <v>491</v>
      </c>
    </row>
    <row r="37" spans="1:7" ht="15" customHeight="1">
      <c r="A37" s="100"/>
      <c r="B37" s="101" t="s">
        <v>39</v>
      </c>
      <c r="C37" s="102"/>
      <c r="D37" s="21">
        <v>159</v>
      </c>
      <c r="E37" s="21">
        <v>258</v>
      </c>
      <c r="F37" s="21">
        <v>246</v>
      </c>
      <c r="G37" s="7">
        <f t="shared" si="2"/>
        <v>504</v>
      </c>
    </row>
    <row r="38" spans="1:7" ht="15" customHeight="1">
      <c r="A38" s="100"/>
      <c r="B38" s="101" t="s">
        <v>40</v>
      </c>
      <c r="C38" s="102"/>
      <c r="D38" s="21">
        <v>147</v>
      </c>
      <c r="E38" s="21">
        <v>140</v>
      </c>
      <c r="F38" s="21">
        <v>125</v>
      </c>
      <c r="G38" s="7">
        <f t="shared" si="2"/>
        <v>265</v>
      </c>
    </row>
    <row r="39" spans="1:7" ht="15" customHeight="1">
      <c r="A39" s="100"/>
      <c r="B39" s="101" t="s">
        <v>41</v>
      </c>
      <c r="C39" s="102"/>
      <c r="D39" s="21">
        <v>26</v>
      </c>
      <c r="E39" s="21">
        <v>30</v>
      </c>
      <c r="F39" s="21">
        <v>14</v>
      </c>
      <c r="G39" s="7">
        <f t="shared" si="2"/>
        <v>44</v>
      </c>
    </row>
    <row r="40" spans="1:7" ht="15" customHeight="1">
      <c r="A40" s="100"/>
      <c r="B40" s="101" t="s">
        <v>42</v>
      </c>
      <c r="C40" s="102"/>
      <c r="D40" s="21">
        <v>27</v>
      </c>
      <c r="E40" s="21">
        <v>26</v>
      </c>
      <c r="F40" s="21">
        <v>1</v>
      </c>
      <c r="G40" s="7">
        <f t="shared" si="2"/>
        <v>27</v>
      </c>
    </row>
    <row r="41" spans="1:7" ht="15" customHeight="1">
      <c r="A41" s="100"/>
      <c r="B41" s="101" t="s">
        <v>43</v>
      </c>
      <c r="C41" s="102"/>
      <c r="D41" s="21">
        <v>0</v>
      </c>
      <c r="E41" s="21">
        <v>0</v>
      </c>
      <c r="F41" s="21">
        <v>0</v>
      </c>
      <c r="G41" s="7">
        <f t="shared" si="2"/>
        <v>0</v>
      </c>
    </row>
    <row r="42" spans="1:7" ht="15" customHeight="1">
      <c r="A42" s="100"/>
      <c r="B42" s="101" t="s">
        <v>44</v>
      </c>
      <c r="C42" s="102"/>
      <c r="D42" s="21">
        <v>69</v>
      </c>
      <c r="E42" s="21">
        <v>18</v>
      </c>
      <c r="F42" s="21">
        <v>51</v>
      </c>
      <c r="G42" s="7">
        <f t="shared" si="2"/>
        <v>69</v>
      </c>
    </row>
    <row r="43" spans="1:7" ht="15" customHeight="1">
      <c r="A43" s="100"/>
      <c r="B43" s="101" t="s">
        <v>45</v>
      </c>
      <c r="C43" s="102"/>
      <c r="D43" s="21">
        <v>54</v>
      </c>
      <c r="E43" s="21">
        <v>92</v>
      </c>
      <c r="F43" s="21">
        <v>95</v>
      </c>
      <c r="G43" s="7">
        <f t="shared" si="2"/>
        <v>187</v>
      </c>
    </row>
    <row r="44" spans="1:7" ht="15" customHeight="1">
      <c r="A44" s="100"/>
      <c r="B44" s="101" t="s">
        <v>46</v>
      </c>
      <c r="C44" s="102"/>
      <c r="D44" s="21">
        <v>45</v>
      </c>
      <c r="E44" s="21">
        <v>58</v>
      </c>
      <c r="F44" s="21">
        <v>59</v>
      </c>
      <c r="G44" s="7">
        <f t="shared" si="2"/>
        <v>117</v>
      </c>
    </row>
    <row r="45" spans="1:7" ht="15" customHeight="1" thickBot="1">
      <c r="A45" s="105"/>
      <c r="B45" s="108" t="s">
        <v>47</v>
      </c>
      <c r="C45" s="108"/>
      <c r="D45" s="11">
        <f>SUM(D28:D44)</f>
        <v>2040</v>
      </c>
      <c r="E45" s="11">
        <f>SUM(E28:E44)</f>
        <v>2782</v>
      </c>
      <c r="F45" s="11">
        <f>SUM(F28:F44)</f>
        <v>2581</v>
      </c>
      <c r="G45" s="11">
        <f>SUM(G28:G44)</f>
        <v>5363</v>
      </c>
    </row>
    <row r="46" spans="1:7" ht="15" customHeight="1" thickTop="1">
      <c r="A46" s="104" t="s">
        <v>48</v>
      </c>
      <c r="B46" s="109" t="s">
        <v>49</v>
      </c>
      <c r="C46" s="109"/>
      <c r="D46" s="22">
        <v>1041</v>
      </c>
      <c r="E46" s="22">
        <v>1548</v>
      </c>
      <c r="F46" s="22">
        <v>1519</v>
      </c>
      <c r="G46" s="10">
        <f>SUM(E46:F46)</f>
        <v>3067</v>
      </c>
    </row>
    <row r="47" spans="1:7" ht="15" customHeight="1">
      <c r="A47" s="100"/>
      <c r="B47" s="110" t="s">
        <v>50</v>
      </c>
      <c r="C47" s="110"/>
      <c r="D47" s="7">
        <f>184-D63</f>
        <v>114</v>
      </c>
      <c r="E47" s="7">
        <f>164-E63</f>
        <v>149</v>
      </c>
      <c r="F47" s="7">
        <f>191-F63</f>
        <v>136</v>
      </c>
      <c r="G47" s="7">
        <f>SUM(E47:F47)</f>
        <v>285</v>
      </c>
    </row>
    <row r="48" spans="1:7" ht="15" customHeight="1">
      <c r="A48" s="100"/>
      <c r="B48" s="110" t="s">
        <v>51</v>
      </c>
      <c r="C48" s="110"/>
      <c r="D48" s="21">
        <v>331</v>
      </c>
      <c r="E48" s="21">
        <v>473</v>
      </c>
      <c r="F48" s="21">
        <v>443</v>
      </c>
      <c r="G48" s="7">
        <f aca="true" t="shared" si="3" ref="G48:G62">SUM(E48:F48)</f>
        <v>916</v>
      </c>
    </row>
    <row r="49" spans="1:7" ht="15" customHeight="1">
      <c r="A49" s="100"/>
      <c r="B49" s="110" t="s">
        <v>52</v>
      </c>
      <c r="C49" s="110"/>
      <c r="D49" s="21">
        <v>165</v>
      </c>
      <c r="E49" s="21">
        <v>253</v>
      </c>
      <c r="F49" s="21">
        <v>241</v>
      </c>
      <c r="G49" s="7">
        <f t="shared" si="3"/>
        <v>494</v>
      </c>
    </row>
    <row r="50" spans="1:7" ht="15" customHeight="1">
      <c r="A50" s="100"/>
      <c r="B50" s="110" t="s">
        <v>53</v>
      </c>
      <c r="C50" s="110"/>
      <c r="D50" s="21">
        <v>222</v>
      </c>
      <c r="E50" s="21">
        <v>315</v>
      </c>
      <c r="F50" s="21">
        <v>320</v>
      </c>
      <c r="G50" s="7">
        <f t="shared" si="3"/>
        <v>635</v>
      </c>
    </row>
    <row r="51" spans="1:7" ht="15" customHeight="1">
      <c r="A51" s="100"/>
      <c r="B51" s="110" t="s">
        <v>54</v>
      </c>
      <c r="C51" s="110"/>
      <c r="D51" s="21">
        <v>308</v>
      </c>
      <c r="E51" s="21">
        <v>450</v>
      </c>
      <c r="F51" s="21">
        <v>418</v>
      </c>
      <c r="G51" s="7">
        <f t="shared" si="3"/>
        <v>868</v>
      </c>
    </row>
    <row r="52" spans="1:7" ht="15" customHeight="1">
      <c r="A52" s="100"/>
      <c r="B52" s="110" t="s">
        <v>55</v>
      </c>
      <c r="C52" s="110"/>
      <c r="D52" s="21">
        <v>94</v>
      </c>
      <c r="E52" s="21">
        <v>133</v>
      </c>
      <c r="F52" s="21">
        <v>128</v>
      </c>
      <c r="G52" s="7">
        <f t="shared" si="3"/>
        <v>261</v>
      </c>
    </row>
    <row r="53" spans="1:7" ht="15" customHeight="1">
      <c r="A53" s="100"/>
      <c r="B53" s="110" t="s">
        <v>56</v>
      </c>
      <c r="C53" s="110"/>
      <c r="D53" s="21">
        <v>138</v>
      </c>
      <c r="E53" s="21">
        <v>172</v>
      </c>
      <c r="F53" s="21">
        <v>186</v>
      </c>
      <c r="G53" s="7">
        <f t="shared" si="3"/>
        <v>358</v>
      </c>
    </row>
    <row r="54" spans="1:7" ht="15" customHeight="1">
      <c r="A54" s="100"/>
      <c r="B54" s="110" t="s">
        <v>57</v>
      </c>
      <c r="C54" s="110"/>
      <c r="D54" s="21">
        <v>63</v>
      </c>
      <c r="E54" s="21">
        <v>88</v>
      </c>
      <c r="F54" s="21">
        <v>82</v>
      </c>
      <c r="G54" s="7">
        <f t="shared" si="3"/>
        <v>170</v>
      </c>
    </row>
    <row r="55" spans="1:7" ht="15" customHeight="1">
      <c r="A55" s="100"/>
      <c r="B55" s="110" t="s">
        <v>58</v>
      </c>
      <c r="C55" s="110"/>
      <c r="D55" s="21">
        <v>143</v>
      </c>
      <c r="E55" s="21">
        <v>204</v>
      </c>
      <c r="F55" s="21">
        <v>203</v>
      </c>
      <c r="G55" s="7">
        <f t="shared" si="3"/>
        <v>407</v>
      </c>
    </row>
    <row r="56" spans="1:7" ht="15" customHeight="1">
      <c r="A56" s="100"/>
      <c r="B56" s="110" t="s">
        <v>59</v>
      </c>
      <c r="C56" s="110"/>
      <c r="D56" s="21">
        <v>188</v>
      </c>
      <c r="E56" s="21">
        <v>260</v>
      </c>
      <c r="F56" s="21">
        <v>258</v>
      </c>
      <c r="G56" s="7">
        <f t="shared" si="3"/>
        <v>518</v>
      </c>
    </row>
    <row r="57" spans="1:7" ht="15" customHeight="1">
      <c r="A57" s="100"/>
      <c r="B57" s="110" t="s">
        <v>60</v>
      </c>
      <c r="C57" s="110"/>
      <c r="D57" s="21">
        <v>499</v>
      </c>
      <c r="E57" s="21">
        <v>658</v>
      </c>
      <c r="F57" s="21">
        <v>665</v>
      </c>
      <c r="G57" s="7">
        <f t="shared" si="3"/>
        <v>1323</v>
      </c>
    </row>
    <row r="58" spans="1:7" ht="15" customHeight="1">
      <c r="A58" s="100"/>
      <c r="B58" s="110" t="s">
        <v>61</v>
      </c>
      <c r="C58" s="110"/>
      <c r="D58" s="21">
        <v>301</v>
      </c>
      <c r="E58" s="21">
        <v>399</v>
      </c>
      <c r="F58" s="21">
        <v>375</v>
      </c>
      <c r="G58" s="7">
        <f t="shared" si="3"/>
        <v>774</v>
      </c>
    </row>
    <row r="59" spans="1:7" ht="15" customHeight="1">
      <c r="A59" s="100"/>
      <c r="B59" s="110" t="s">
        <v>62</v>
      </c>
      <c r="C59" s="110"/>
      <c r="D59" s="21">
        <v>167</v>
      </c>
      <c r="E59" s="21">
        <v>249</v>
      </c>
      <c r="F59" s="21">
        <v>276</v>
      </c>
      <c r="G59" s="7">
        <f t="shared" si="3"/>
        <v>525</v>
      </c>
    </row>
    <row r="60" spans="1:7" ht="15" customHeight="1">
      <c r="A60" s="100"/>
      <c r="B60" s="110" t="s">
        <v>63</v>
      </c>
      <c r="C60" s="110"/>
      <c r="D60" s="21">
        <v>95</v>
      </c>
      <c r="E60" s="21">
        <v>164</v>
      </c>
      <c r="F60" s="21">
        <v>161</v>
      </c>
      <c r="G60" s="7">
        <f t="shared" si="3"/>
        <v>325</v>
      </c>
    </row>
    <row r="61" spans="1:7" ht="15" customHeight="1">
      <c r="A61" s="100"/>
      <c r="B61" s="110" t="s">
        <v>64</v>
      </c>
      <c r="C61" s="110"/>
      <c r="D61" s="21">
        <v>57</v>
      </c>
      <c r="E61" s="21">
        <v>113</v>
      </c>
      <c r="F61" s="21">
        <v>106</v>
      </c>
      <c r="G61" s="7">
        <f t="shared" si="3"/>
        <v>219</v>
      </c>
    </row>
    <row r="62" spans="1:7" ht="15" customHeight="1">
      <c r="A62" s="100"/>
      <c r="B62" s="110" t="s">
        <v>65</v>
      </c>
      <c r="C62" s="110"/>
      <c r="D62" s="21">
        <v>71</v>
      </c>
      <c r="E62" s="21">
        <v>69</v>
      </c>
      <c r="F62" s="21">
        <v>2</v>
      </c>
      <c r="G62" s="7">
        <f t="shared" si="3"/>
        <v>71</v>
      </c>
    </row>
    <row r="63" spans="1:7" ht="15" customHeight="1">
      <c r="A63" s="100"/>
      <c r="B63" s="110" t="s">
        <v>66</v>
      </c>
      <c r="C63" s="11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105"/>
      <c r="B64" s="108" t="s">
        <v>67</v>
      </c>
      <c r="C64" s="108"/>
      <c r="D64" s="11">
        <f>SUM(D46:D63)</f>
        <v>4067</v>
      </c>
      <c r="E64" s="11">
        <f>SUM(E46:E63)</f>
        <v>5712</v>
      </c>
      <c r="F64" s="11">
        <f>SUM(F46:F63)</f>
        <v>5574</v>
      </c>
      <c r="G64" s="11">
        <f>SUM(G46:G63)</f>
        <v>11286</v>
      </c>
    </row>
    <row r="65" spans="1:7" ht="15" customHeight="1" thickTop="1">
      <c r="A65" s="104" t="s">
        <v>68</v>
      </c>
      <c r="B65" s="106" t="s">
        <v>69</v>
      </c>
      <c r="C65" s="107"/>
      <c r="D65" s="22">
        <v>57</v>
      </c>
      <c r="E65" s="22">
        <v>76</v>
      </c>
      <c r="F65" s="22">
        <v>73</v>
      </c>
      <c r="G65" s="10">
        <f>SUM(E65:F65)</f>
        <v>149</v>
      </c>
    </row>
    <row r="66" spans="1:7" ht="15" customHeight="1">
      <c r="A66" s="100"/>
      <c r="B66" s="101" t="s">
        <v>70</v>
      </c>
      <c r="C66" s="102"/>
      <c r="D66" s="21">
        <v>110</v>
      </c>
      <c r="E66" s="21">
        <v>167</v>
      </c>
      <c r="F66" s="21">
        <v>155</v>
      </c>
      <c r="G66" s="7">
        <f>SUM(E66:F66)</f>
        <v>322</v>
      </c>
    </row>
    <row r="67" spans="1:7" ht="15" customHeight="1">
      <c r="A67" s="100"/>
      <c r="B67" s="101" t="s">
        <v>71</v>
      </c>
      <c r="C67" s="102"/>
      <c r="D67" s="21">
        <v>111</v>
      </c>
      <c r="E67" s="21">
        <v>174</v>
      </c>
      <c r="F67" s="21">
        <v>179</v>
      </c>
      <c r="G67" s="7">
        <f aca="true" t="shared" si="4" ref="G67:G91">SUM(E67:F67)</f>
        <v>353</v>
      </c>
    </row>
    <row r="68" spans="1:7" ht="15" customHeight="1">
      <c r="A68" s="100"/>
      <c r="B68" s="101" t="s">
        <v>72</v>
      </c>
      <c r="C68" s="102"/>
      <c r="D68" s="21">
        <v>189</v>
      </c>
      <c r="E68" s="21">
        <v>298</v>
      </c>
      <c r="F68" s="21">
        <v>257</v>
      </c>
      <c r="G68" s="7">
        <f t="shared" si="4"/>
        <v>555</v>
      </c>
    </row>
    <row r="69" spans="1:7" ht="15" customHeight="1">
      <c r="A69" s="100"/>
      <c r="B69" s="101" t="s">
        <v>73</v>
      </c>
      <c r="C69" s="102"/>
      <c r="D69" s="21">
        <v>153</v>
      </c>
      <c r="E69" s="21">
        <v>235</v>
      </c>
      <c r="F69" s="21">
        <v>214</v>
      </c>
      <c r="G69" s="7">
        <f t="shared" si="4"/>
        <v>449</v>
      </c>
    </row>
    <row r="70" spans="1:7" ht="15" customHeight="1">
      <c r="A70" s="100"/>
      <c r="B70" s="101" t="s">
        <v>74</v>
      </c>
      <c r="C70" s="102"/>
      <c r="D70" s="21">
        <v>123</v>
      </c>
      <c r="E70" s="21">
        <v>150</v>
      </c>
      <c r="F70" s="21">
        <v>142</v>
      </c>
      <c r="G70" s="7">
        <f t="shared" si="4"/>
        <v>292</v>
      </c>
    </row>
    <row r="71" spans="1:7" ht="15" customHeight="1">
      <c r="A71" s="100"/>
      <c r="B71" s="101" t="s">
        <v>75</v>
      </c>
      <c r="C71" s="102"/>
      <c r="D71" s="21">
        <v>153</v>
      </c>
      <c r="E71" s="21">
        <v>240</v>
      </c>
      <c r="F71" s="21">
        <v>208</v>
      </c>
      <c r="G71" s="7">
        <f t="shared" si="4"/>
        <v>448</v>
      </c>
    </row>
    <row r="72" spans="1:7" ht="15" customHeight="1">
      <c r="A72" s="100"/>
      <c r="B72" s="101" t="s">
        <v>76</v>
      </c>
      <c r="C72" s="102"/>
      <c r="D72" s="21">
        <v>171</v>
      </c>
      <c r="E72" s="21">
        <v>281</v>
      </c>
      <c r="F72" s="21">
        <v>285</v>
      </c>
      <c r="G72" s="7">
        <f t="shared" si="4"/>
        <v>566</v>
      </c>
    </row>
    <row r="73" spans="1:7" ht="15" customHeight="1">
      <c r="A73" s="100"/>
      <c r="B73" s="101" t="s">
        <v>77</v>
      </c>
      <c r="C73" s="102"/>
      <c r="D73" s="21">
        <v>210</v>
      </c>
      <c r="E73" s="21">
        <v>352</v>
      </c>
      <c r="F73" s="21">
        <v>321</v>
      </c>
      <c r="G73" s="7">
        <f t="shared" si="4"/>
        <v>673</v>
      </c>
    </row>
    <row r="74" spans="1:7" ht="15" customHeight="1">
      <c r="A74" s="100"/>
      <c r="B74" s="101" t="s">
        <v>78</v>
      </c>
      <c r="C74" s="102"/>
      <c r="D74" s="21">
        <v>166</v>
      </c>
      <c r="E74" s="21">
        <v>258</v>
      </c>
      <c r="F74" s="21">
        <v>274</v>
      </c>
      <c r="G74" s="7">
        <f t="shared" si="4"/>
        <v>532</v>
      </c>
    </row>
    <row r="75" spans="1:7" ht="15" customHeight="1">
      <c r="A75" s="100"/>
      <c r="B75" s="101" t="s">
        <v>79</v>
      </c>
      <c r="C75" s="102"/>
      <c r="D75" s="21">
        <v>97</v>
      </c>
      <c r="E75" s="21">
        <v>159</v>
      </c>
      <c r="F75" s="21">
        <v>143</v>
      </c>
      <c r="G75" s="7">
        <f t="shared" si="4"/>
        <v>302</v>
      </c>
    </row>
    <row r="76" spans="1:7" ht="15" customHeight="1">
      <c r="A76" s="100"/>
      <c r="B76" s="101" t="s">
        <v>80</v>
      </c>
      <c r="C76" s="102"/>
      <c r="D76" s="21">
        <v>59</v>
      </c>
      <c r="E76" s="21">
        <v>98</v>
      </c>
      <c r="F76" s="21">
        <v>88</v>
      </c>
      <c r="G76" s="7">
        <f t="shared" si="4"/>
        <v>186</v>
      </c>
    </row>
    <row r="77" spans="1:7" ht="15" customHeight="1">
      <c r="A77" s="100"/>
      <c r="B77" s="101" t="s">
        <v>81</v>
      </c>
      <c r="C77" s="102"/>
      <c r="D77" s="21">
        <v>127</v>
      </c>
      <c r="E77" s="21">
        <v>194</v>
      </c>
      <c r="F77" s="21">
        <v>189</v>
      </c>
      <c r="G77" s="7">
        <f t="shared" si="4"/>
        <v>383</v>
      </c>
    </row>
    <row r="78" spans="1:7" ht="15" customHeight="1">
      <c r="A78" s="100"/>
      <c r="B78" s="101" t="s">
        <v>82</v>
      </c>
      <c r="C78" s="102"/>
      <c r="D78" s="21">
        <v>297</v>
      </c>
      <c r="E78" s="21">
        <v>450</v>
      </c>
      <c r="F78" s="21">
        <v>475</v>
      </c>
      <c r="G78" s="7">
        <f t="shared" si="4"/>
        <v>925</v>
      </c>
    </row>
    <row r="79" spans="1:7" ht="15" customHeight="1">
      <c r="A79" s="100"/>
      <c r="B79" s="101" t="s">
        <v>83</v>
      </c>
      <c r="C79" s="102"/>
      <c r="D79" s="21">
        <v>691</v>
      </c>
      <c r="E79" s="21">
        <v>991</v>
      </c>
      <c r="F79" s="21">
        <v>1013</v>
      </c>
      <c r="G79" s="7">
        <f t="shared" si="4"/>
        <v>2004</v>
      </c>
    </row>
    <row r="80" spans="1:7" ht="15" customHeight="1">
      <c r="A80" s="100"/>
      <c r="B80" s="101" t="s">
        <v>84</v>
      </c>
      <c r="C80" s="102"/>
      <c r="D80" s="21">
        <v>218</v>
      </c>
      <c r="E80" s="21">
        <v>345</v>
      </c>
      <c r="F80" s="21">
        <v>322</v>
      </c>
      <c r="G80" s="7">
        <f t="shared" si="4"/>
        <v>667</v>
      </c>
    </row>
    <row r="81" spans="1:7" ht="15" customHeight="1">
      <c r="A81" s="100"/>
      <c r="B81" s="101" t="s">
        <v>85</v>
      </c>
      <c r="C81" s="102"/>
      <c r="D81" s="21">
        <v>141</v>
      </c>
      <c r="E81" s="21">
        <v>210</v>
      </c>
      <c r="F81" s="21">
        <v>203</v>
      </c>
      <c r="G81" s="7">
        <f t="shared" si="4"/>
        <v>413</v>
      </c>
    </row>
    <row r="82" spans="1:7" ht="15" customHeight="1">
      <c r="A82" s="100"/>
      <c r="B82" s="101" t="s">
        <v>86</v>
      </c>
      <c r="C82" s="102"/>
      <c r="D82" s="21">
        <v>265</v>
      </c>
      <c r="E82" s="21">
        <v>415</v>
      </c>
      <c r="F82" s="21">
        <v>392</v>
      </c>
      <c r="G82" s="7">
        <f t="shared" si="4"/>
        <v>807</v>
      </c>
    </row>
    <row r="83" spans="1:7" ht="15" customHeight="1">
      <c r="A83" s="100"/>
      <c r="B83" s="101" t="s">
        <v>87</v>
      </c>
      <c r="C83" s="102"/>
      <c r="D83" s="21">
        <v>109</v>
      </c>
      <c r="E83" s="21">
        <v>178</v>
      </c>
      <c r="F83" s="21">
        <v>159</v>
      </c>
      <c r="G83" s="7">
        <f t="shared" si="4"/>
        <v>337</v>
      </c>
    </row>
    <row r="84" spans="1:7" ht="15" customHeight="1">
      <c r="A84" s="100"/>
      <c r="B84" s="101" t="s">
        <v>88</v>
      </c>
      <c r="C84" s="102"/>
      <c r="D84" s="21">
        <v>84</v>
      </c>
      <c r="E84" s="21">
        <v>126</v>
      </c>
      <c r="F84" s="21">
        <v>129</v>
      </c>
      <c r="G84" s="7">
        <f t="shared" si="4"/>
        <v>255</v>
      </c>
    </row>
    <row r="85" spans="1:7" ht="15" customHeight="1">
      <c r="A85" s="100"/>
      <c r="B85" s="101" t="s">
        <v>89</v>
      </c>
      <c r="C85" s="102"/>
      <c r="D85" s="21">
        <v>120</v>
      </c>
      <c r="E85" s="21">
        <v>196</v>
      </c>
      <c r="F85" s="21">
        <v>209</v>
      </c>
      <c r="G85" s="7">
        <f t="shared" si="4"/>
        <v>405</v>
      </c>
    </row>
    <row r="86" spans="1:7" ht="15" customHeight="1">
      <c r="A86" s="100"/>
      <c r="B86" s="101" t="s">
        <v>90</v>
      </c>
      <c r="C86" s="102"/>
      <c r="D86" s="21">
        <v>73</v>
      </c>
      <c r="E86" s="21">
        <v>115</v>
      </c>
      <c r="F86" s="21">
        <v>131</v>
      </c>
      <c r="G86" s="7">
        <f t="shared" si="4"/>
        <v>246</v>
      </c>
    </row>
    <row r="87" spans="1:7" ht="15" customHeight="1">
      <c r="A87" s="100"/>
      <c r="B87" s="101" t="s">
        <v>91</v>
      </c>
      <c r="C87" s="102"/>
      <c r="D87" s="21">
        <v>162</v>
      </c>
      <c r="E87" s="21">
        <v>305</v>
      </c>
      <c r="F87" s="21">
        <v>300</v>
      </c>
      <c r="G87" s="7">
        <f t="shared" si="4"/>
        <v>605</v>
      </c>
    </row>
    <row r="88" spans="1:7" ht="15" customHeight="1">
      <c r="A88" s="100"/>
      <c r="B88" s="101" t="s">
        <v>92</v>
      </c>
      <c r="C88" s="102"/>
      <c r="D88" s="21">
        <v>109</v>
      </c>
      <c r="E88" s="21">
        <v>204</v>
      </c>
      <c r="F88" s="21">
        <v>200</v>
      </c>
      <c r="G88" s="7">
        <f t="shared" si="4"/>
        <v>404</v>
      </c>
    </row>
    <row r="89" spans="1:7" ht="15" customHeight="1">
      <c r="A89" s="100"/>
      <c r="B89" s="101" t="s">
        <v>93</v>
      </c>
      <c r="C89" s="102"/>
      <c r="D89" s="21">
        <v>63</v>
      </c>
      <c r="E89" s="21">
        <v>29</v>
      </c>
      <c r="F89" s="21">
        <v>34</v>
      </c>
      <c r="G89" s="7">
        <f t="shared" si="4"/>
        <v>63</v>
      </c>
    </row>
    <row r="90" spans="1:7" ht="15" customHeight="1">
      <c r="A90" s="100"/>
      <c r="B90" s="101" t="s">
        <v>94</v>
      </c>
      <c r="C90" s="102"/>
      <c r="D90" s="21">
        <v>103</v>
      </c>
      <c r="E90" s="21">
        <v>36</v>
      </c>
      <c r="F90" s="21">
        <v>67</v>
      </c>
      <c r="G90" s="7">
        <f t="shared" si="4"/>
        <v>103</v>
      </c>
    </row>
    <row r="91" spans="1:7" ht="15" customHeight="1">
      <c r="A91" s="100"/>
      <c r="B91" s="101" t="s">
        <v>95</v>
      </c>
      <c r="C91" s="102"/>
      <c r="D91" s="21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105"/>
      <c r="B92" s="108" t="s">
        <v>96</v>
      </c>
      <c r="C92" s="108"/>
      <c r="D92" s="11">
        <f>SUM(D65:D91)</f>
        <v>4214</v>
      </c>
      <c r="E92" s="11">
        <f>SUM(E65:E91)</f>
        <v>6314</v>
      </c>
      <c r="F92" s="11">
        <f>SUM(F65:F91)</f>
        <v>6183</v>
      </c>
      <c r="G92" s="11">
        <f>SUM(G65:G91)</f>
        <v>12497</v>
      </c>
    </row>
    <row r="93" spans="1:7" ht="15" customHeight="1" thickBot="1" thickTop="1">
      <c r="A93" s="49"/>
      <c r="B93" s="112" t="s">
        <v>97</v>
      </c>
      <c r="C93" s="113"/>
      <c r="D93" s="13">
        <f>SUM(D6:D26,D28:D44,D46:D63,D65:D91)</f>
        <v>14469</v>
      </c>
      <c r="E93" s="13">
        <f>SUM(E6:E26,E28:E44,E46:E63,E65:E91)</f>
        <v>20627</v>
      </c>
      <c r="F93" s="13">
        <f>SUM(F6:F26,F28:F44,F46:F63,F65:F91)</f>
        <v>20185</v>
      </c>
      <c r="G93" s="13">
        <f>SUM(G6:G26,G28:G44,G46:G63,G65:G91)</f>
        <v>40812</v>
      </c>
    </row>
    <row r="94" ht="15" customHeight="1" thickTop="1"/>
    <row r="95" ht="15" customHeight="1"/>
    <row r="96" ht="15" customHeight="1"/>
    <row r="97" spans="2:7" ht="15" customHeight="1">
      <c r="B97" s="114" t="s">
        <v>98</v>
      </c>
      <c r="C97" s="114"/>
      <c r="D97" s="114"/>
      <c r="E97" s="114"/>
      <c r="F97" s="114"/>
      <c r="G97" s="114"/>
    </row>
    <row r="98" spans="2:7" ht="15" customHeight="1">
      <c r="B98" s="115"/>
      <c r="C98" s="115"/>
      <c r="D98" s="115"/>
      <c r="E98" s="115"/>
      <c r="F98" s="115"/>
      <c r="G98" s="115"/>
    </row>
    <row r="99" spans="1:7" ht="15" customHeight="1">
      <c r="A99" s="50"/>
      <c r="B99" s="116" t="s">
        <v>99</v>
      </c>
      <c r="C99" s="117"/>
      <c r="D99" s="118"/>
      <c r="E99" s="51" t="s">
        <v>4</v>
      </c>
      <c r="F99" s="51" t="s">
        <v>5</v>
      </c>
      <c r="G99" s="51" t="s">
        <v>6</v>
      </c>
    </row>
    <row r="100" spans="1:7" ht="15" customHeight="1">
      <c r="A100" s="52"/>
      <c r="B100" s="119" t="s">
        <v>100</v>
      </c>
      <c r="C100" s="119"/>
      <c r="D100" s="53">
        <v>31</v>
      </c>
      <c r="E100" s="120"/>
      <c r="F100" s="120"/>
      <c r="G100" s="120"/>
    </row>
    <row r="101" spans="1:7" ht="15" customHeight="1" thickBot="1">
      <c r="A101" s="52"/>
      <c r="B101" s="123" t="s">
        <v>101</v>
      </c>
      <c r="C101" s="123"/>
      <c r="D101" s="54">
        <v>59</v>
      </c>
      <c r="E101" s="121"/>
      <c r="F101" s="121"/>
      <c r="G101" s="122"/>
    </row>
    <row r="102" spans="1:7" ht="15" customHeight="1" thickBot="1" thickTop="1">
      <c r="A102" s="13"/>
      <c r="B102" s="111" t="s">
        <v>102</v>
      </c>
      <c r="C102" s="111"/>
      <c r="D102" s="13">
        <f>SUM(D100:D101)</f>
        <v>90</v>
      </c>
      <c r="E102" s="13">
        <v>45</v>
      </c>
      <c r="F102" s="13">
        <v>64</v>
      </c>
      <c r="G102" s="13">
        <f>SUM(E102:F102)</f>
        <v>109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1" right="0.6" top="0.55" bottom="0.45" header="0.2" footer="0.37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5:7" ht="13.5">
      <c r="E1" s="28"/>
      <c r="F1" s="62" t="s">
        <v>112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57">
        <f>476-D25</f>
        <v>420</v>
      </c>
      <c r="E6" s="57">
        <f>695-E25</f>
        <v>605</v>
      </c>
      <c r="F6" s="57">
        <f>718-F25</f>
        <v>599</v>
      </c>
      <c r="G6" s="7">
        <f>SUM(E6:F6)</f>
        <v>1204</v>
      </c>
    </row>
    <row r="7" spans="1:7" ht="15" customHeight="1">
      <c r="A7" s="69"/>
      <c r="B7" s="60" t="s">
        <v>9</v>
      </c>
      <c r="C7" s="61"/>
      <c r="D7" s="55">
        <v>136</v>
      </c>
      <c r="E7" s="55">
        <v>180</v>
      </c>
      <c r="F7" s="55">
        <v>187</v>
      </c>
      <c r="G7" s="7">
        <f aca="true" t="shared" si="0" ref="G7:G13">SUM(E7:F7)</f>
        <v>367</v>
      </c>
    </row>
    <row r="8" spans="1:7" ht="15" customHeight="1">
      <c r="A8" s="69"/>
      <c r="B8" s="60" t="s">
        <v>10</v>
      </c>
      <c r="C8" s="61"/>
      <c r="D8" s="55">
        <v>93</v>
      </c>
      <c r="E8" s="55">
        <v>118</v>
      </c>
      <c r="F8" s="55">
        <v>122</v>
      </c>
      <c r="G8" s="7">
        <f t="shared" si="0"/>
        <v>240</v>
      </c>
    </row>
    <row r="9" spans="1:7" ht="15" customHeight="1">
      <c r="A9" s="69"/>
      <c r="B9" s="60" t="s">
        <v>11</v>
      </c>
      <c r="C9" s="61"/>
      <c r="D9" s="55">
        <v>317</v>
      </c>
      <c r="E9" s="55">
        <v>411</v>
      </c>
      <c r="F9" s="55">
        <v>456</v>
      </c>
      <c r="G9" s="7">
        <f t="shared" si="0"/>
        <v>867</v>
      </c>
    </row>
    <row r="10" spans="1:7" ht="15" customHeight="1">
      <c r="A10" s="69"/>
      <c r="B10" s="60" t="s">
        <v>12</v>
      </c>
      <c r="C10" s="61"/>
      <c r="D10" s="55">
        <v>87</v>
      </c>
      <c r="E10" s="55">
        <v>109</v>
      </c>
      <c r="F10" s="55">
        <v>110</v>
      </c>
      <c r="G10" s="7">
        <f t="shared" si="0"/>
        <v>219</v>
      </c>
    </row>
    <row r="11" spans="1:7" ht="15" customHeight="1">
      <c r="A11" s="69"/>
      <c r="B11" s="60" t="s">
        <v>13</v>
      </c>
      <c r="C11" s="61"/>
      <c r="D11" s="55">
        <v>80</v>
      </c>
      <c r="E11" s="55">
        <v>109</v>
      </c>
      <c r="F11" s="55">
        <v>92</v>
      </c>
      <c r="G11" s="7">
        <f t="shared" si="0"/>
        <v>201</v>
      </c>
    </row>
    <row r="12" spans="1:7" ht="15" customHeight="1">
      <c r="A12" s="69"/>
      <c r="B12" s="60" t="s">
        <v>14</v>
      </c>
      <c r="C12" s="61"/>
      <c r="D12" s="55">
        <v>80</v>
      </c>
      <c r="E12" s="55">
        <v>117</v>
      </c>
      <c r="F12" s="55">
        <v>123</v>
      </c>
      <c r="G12" s="7">
        <f t="shared" si="0"/>
        <v>240</v>
      </c>
    </row>
    <row r="13" spans="1:7" ht="15" customHeight="1">
      <c r="A13" s="69"/>
      <c r="B13" s="60" t="s">
        <v>15</v>
      </c>
      <c r="C13" s="61"/>
      <c r="D13" s="55">
        <v>324</v>
      </c>
      <c r="E13" s="55">
        <v>462</v>
      </c>
      <c r="F13" s="55">
        <v>474</v>
      </c>
      <c r="G13" s="7">
        <f t="shared" si="0"/>
        <v>936</v>
      </c>
    </row>
    <row r="14" spans="1:7" ht="15" customHeight="1">
      <c r="A14" s="69"/>
      <c r="B14" s="60" t="s">
        <v>16</v>
      </c>
      <c r="C14" s="61"/>
      <c r="D14" s="55">
        <v>167</v>
      </c>
      <c r="E14" s="55">
        <v>275</v>
      </c>
      <c r="F14" s="55">
        <v>229</v>
      </c>
      <c r="G14" s="7">
        <f aca="true" t="shared" si="1" ref="G14:G26">SUM(E14:F14)</f>
        <v>504</v>
      </c>
    </row>
    <row r="15" spans="1:7" ht="15" customHeight="1">
      <c r="A15" s="69"/>
      <c r="B15" s="60" t="s">
        <v>17</v>
      </c>
      <c r="C15" s="61"/>
      <c r="D15" s="55">
        <v>225</v>
      </c>
      <c r="E15" s="55">
        <v>310</v>
      </c>
      <c r="F15" s="55">
        <v>309</v>
      </c>
      <c r="G15" s="7">
        <f t="shared" si="1"/>
        <v>619</v>
      </c>
    </row>
    <row r="16" spans="1:7" ht="15" customHeight="1">
      <c r="A16" s="69"/>
      <c r="B16" s="60" t="s">
        <v>18</v>
      </c>
      <c r="C16" s="61"/>
      <c r="D16" s="55">
        <v>142</v>
      </c>
      <c r="E16" s="55">
        <v>220</v>
      </c>
      <c r="F16" s="55">
        <v>199</v>
      </c>
      <c r="G16" s="7">
        <f t="shared" si="1"/>
        <v>419</v>
      </c>
    </row>
    <row r="17" spans="1:7" ht="15" customHeight="1">
      <c r="A17" s="69"/>
      <c r="B17" s="60" t="s">
        <v>19</v>
      </c>
      <c r="C17" s="61"/>
      <c r="D17" s="55">
        <v>156</v>
      </c>
      <c r="E17" s="55">
        <v>209</v>
      </c>
      <c r="F17" s="55">
        <v>248</v>
      </c>
      <c r="G17" s="7">
        <f t="shared" si="1"/>
        <v>457</v>
      </c>
    </row>
    <row r="18" spans="1:7" ht="15" customHeight="1">
      <c r="A18" s="69"/>
      <c r="B18" s="60" t="s">
        <v>20</v>
      </c>
      <c r="C18" s="61"/>
      <c r="D18" s="55">
        <v>251</v>
      </c>
      <c r="E18" s="55">
        <v>291</v>
      </c>
      <c r="F18" s="55">
        <v>278</v>
      </c>
      <c r="G18" s="7">
        <f t="shared" si="1"/>
        <v>569</v>
      </c>
    </row>
    <row r="19" spans="1:7" ht="15" customHeight="1">
      <c r="A19" s="69"/>
      <c r="B19" s="60" t="s">
        <v>21</v>
      </c>
      <c r="C19" s="61"/>
      <c r="D19" s="55">
        <v>193</v>
      </c>
      <c r="E19" s="55">
        <v>283</v>
      </c>
      <c r="F19" s="55">
        <v>278</v>
      </c>
      <c r="G19" s="7">
        <f t="shared" si="1"/>
        <v>561</v>
      </c>
    </row>
    <row r="20" spans="1:7" ht="15" customHeight="1">
      <c r="A20" s="69"/>
      <c r="B20" s="60" t="s">
        <v>22</v>
      </c>
      <c r="C20" s="61"/>
      <c r="D20" s="57">
        <f>195-D26</f>
        <v>87</v>
      </c>
      <c r="E20" s="57">
        <f>160-E26</f>
        <v>125</v>
      </c>
      <c r="F20" s="57">
        <f>194-F26</f>
        <v>121</v>
      </c>
      <c r="G20" s="7">
        <f t="shared" si="1"/>
        <v>246</v>
      </c>
    </row>
    <row r="21" spans="1:7" ht="15" customHeight="1">
      <c r="A21" s="69"/>
      <c r="B21" s="60" t="s">
        <v>23</v>
      </c>
      <c r="C21" s="61"/>
      <c r="D21" s="55">
        <v>446</v>
      </c>
      <c r="E21" s="55">
        <v>726</v>
      </c>
      <c r="F21" s="55">
        <v>698</v>
      </c>
      <c r="G21" s="7">
        <f t="shared" si="1"/>
        <v>1424</v>
      </c>
    </row>
    <row r="22" spans="1:7" ht="15" customHeight="1">
      <c r="A22" s="69"/>
      <c r="B22" s="60" t="s">
        <v>24</v>
      </c>
      <c r="C22" s="61"/>
      <c r="D22" s="55">
        <v>349</v>
      </c>
      <c r="E22" s="55">
        <v>507</v>
      </c>
      <c r="F22" s="55">
        <v>559</v>
      </c>
      <c r="G22" s="7">
        <f t="shared" si="1"/>
        <v>1066</v>
      </c>
    </row>
    <row r="23" spans="1:7" ht="15" customHeight="1">
      <c r="A23" s="69"/>
      <c r="B23" s="60" t="s">
        <v>25</v>
      </c>
      <c r="C23" s="61"/>
      <c r="D23" s="55">
        <v>391</v>
      </c>
      <c r="E23" s="55">
        <v>578</v>
      </c>
      <c r="F23" s="55">
        <v>509</v>
      </c>
      <c r="G23" s="7">
        <f t="shared" si="1"/>
        <v>1087</v>
      </c>
    </row>
    <row r="24" spans="1:8" ht="15" customHeight="1">
      <c r="A24" s="69"/>
      <c r="B24" s="60" t="s">
        <v>26</v>
      </c>
      <c r="C24" s="61"/>
      <c r="D24" s="55">
        <v>40</v>
      </c>
      <c r="E24" s="55">
        <v>59</v>
      </c>
      <c r="F24" s="55">
        <v>57</v>
      </c>
      <c r="G24" s="7">
        <f t="shared" si="1"/>
        <v>116</v>
      </c>
      <c r="H24" s="2"/>
    </row>
    <row r="25" spans="1:8" ht="15" customHeight="1">
      <c r="A25" s="69"/>
      <c r="B25" s="25" t="s">
        <v>106</v>
      </c>
      <c r="C25" s="26"/>
      <c r="D25" s="8">
        <v>56</v>
      </c>
      <c r="E25" s="8">
        <v>90</v>
      </c>
      <c r="F25" s="8">
        <v>119</v>
      </c>
      <c r="G25" s="7">
        <f t="shared" si="1"/>
        <v>209</v>
      </c>
      <c r="H25" s="2"/>
    </row>
    <row r="26" spans="1:8" ht="15" customHeight="1">
      <c r="A26" s="69"/>
      <c r="B26" s="60" t="s">
        <v>27</v>
      </c>
      <c r="C26" s="61"/>
      <c r="D26" s="8">
        <v>108</v>
      </c>
      <c r="E26" s="8">
        <v>35</v>
      </c>
      <c r="F26" s="8">
        <v>73</v>
      </c>
      <c r="G26" s="8">
        <f t="shared" si="1"/>
        <v>108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4148</v>
      </c>
      <c r="E27" s="9">
        <f>SUM(E6:E26)</f>
        <v>5819</v>
      </c>
      <c r="F27" s="9">
        <f>SUM(F6:F26)</f>
        <v>5840</v>
      </c>
      <c r="G27" s="9">
        <f>SUM(G6:G26)</f>
        <v>11659</v>
      </c>
    </row>
    <row r="28" spans="1:7" ht="15" customHeight="1" thickTop="1">
      <c r="A28" s="71" t="s">
        <v>29</v>
      </c>
      <c r="B28" s="73" t="s">
        <v>30</v>
      </c>
      <c r="C28" s="74"/>
      <c r="D28" s="55">
        <v>262</v>
      </c>
      <c r="E28" s="55">
        <v>419</v>
      </c>
      <c r="F28" s="55">
        <v>371</v>
      </c>
      <c r="G28" s="10">
        <f>SUM(E28:F28)</f>
        <v>790</v>
      </c>
    </row>
    <row r="29" spans="1:7" ht="15" customHeight="1">
      <c r="A29" s="69"/>
      <c r="B29" s="60" t="s">
        <v>31</v>
      </c>
      <c r="C29" s="61"/>
      <c r="D29" s="55">
        <v>103</v>
      </c>
      <c r="E29" s="55">
        <v>141</v>
      </c>
      <c r="F29" s="55">
        <v>122</v>
      </c>
      <c r="G29" s="7">
        <f>SUM(E29:F29)</f>
        <v>263</v>
      </c>
    </row>
    <row r="30" spans="1:7" ht="15" customHeight="1">
      <c r="A30" s="69"/>
      <c r="B30" s="60" t="s">
        <v>32</v>
      </c>
      <c r="C30" s="61"/>
      <c r="D30" s="55">
        <v>78</v>
      </c>
      <c r="E30" s="55">
        <v>106</v>
      </c>
      <c r="F30" s="55">
        <v>93</v>
      </c>
      <c r="G30" s="7">
        <f aca="true" t="shared" si="2" ref="G30:G44">SUM(E30:F30)</f>
        <v>199</v>
      </c>
    </row>
    <row r="31" spans="1:7" ht="15" customHeight="1">
      <c r="A31" s="69"/>
      <c r="B31" s="60" t="s">
        <v>33</v>
      </c>
      <c r="C31" s="61"/>
      <c r="D31" s="55">
        <v>236</v>
      </c>
      <c r="E31" s="55">
        <v>343</v>
      </c>
      <c r="F31" s="55">
        <v>278</v>
      </c>
      <c r="G31" s="7">
        <f t="shared" si="2"/>
        <v>621</v>
      </c>
    </row>
    <row r="32" spans="1:7" ht="15" customHeight="1">
      <c r="A32" s="69"/>
      <c r="B32" s="60" t="s">
        <v>34</v>
      </c>
      <c r="C32" s="61"/>
      <c r="D32" s="55">
        <v>52</v>
      </c>
      <c r="E32" s="55">
        <v>64</v>
      </c>
      <c r="F32" s="55">
        <v>62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55">
        <v>134</v>
      </c>
      <c r="E33" s="55">
        <v>188</v>
      </c>
      <c r="F33" s="55">
        <v>184</v>
      </c>
      <c r="G33" s="7">
        <f t="shared" si="2"/>
        <v>372</v>
      </c>
    </row>
    <row r="34" spans="1:7" ht="15" customHeight="1">
      <c r="A34" s="69"/>
      <c r="B34" s="60" t="s">
        <v>36</v>
      </c>
      <c r="C34" s="61"/>
      <c r="D34" s="55">
        <v>220</v>
      </c>
      <c r="E34" s="55">
        <v>306</v>
      </c>
      <c r="F34" s="55">
        <v>287</v>
      </c>
      <c r="G34" s="7">
        <f t="shared" si="2"/>
        <v>593</v>
      </c>
    </row>
    <row r="35" spans="1:7" ht="15" customHeight="1">
      <c r="A35" s="69"/>
      <c r="B35" s="60" t="s">
        <v>37</v>
      </c>
      <c r="C35" s="61"/>
      <c r="D35" s="55">
        <v>251</v>
      </c>
      <c r="E35" s="55">
        <v>362</v>
      </c>
      <c r="F35" s="55">
        <v>336</v>
      </c>
      <c r="G35" s="7">
        <f t="shared" si="2"/>
        <v>698</v>
      </c>
    </row>
    <row r="36" spans="1:7" ht="15" customHeight="1">
      <c r="A36" s="69"/>
      <c r="B36" s="60" t="s">
        <v>38</v>
      </c>
      <c r="C36" s="61"/>
      <c r="D36" s="55">
        <v>185</v>
      </c>
      <c r="E36" s="55">
        <v>238</v>
      </c>
      <c r="F36" s="55">
        <v>253</v>
      </c>
      <c r="G36" s="7">
        <f t="shared" si="2"/>
        <v>491</v>
      </c>
    </row>
    <row r="37" spans="1:7" ht="15" customHeight="1">
      <c r="A37" s="69"/>
      <c r="B37" s="60" t="s">
        <v>39</v>
      </c>
      <c r="C37" s="61"/>
      <c r="D37" s="55">
        <v>161</v>
      </c>
      <c r="E37" s="55">
        <v>264</v>
      </c>
      <c r="F37" s="55">
        <v>248</v>
      </c>
      <c r="G37" s="7">
        <f t="shared" si="2"/>
        <v>512</v>
      </c>
    </row>
    <row r="38" spans="1:7" ht="15" customHeight="1">
      <c r="A38" s="69"/>
      <c r="B38" s="60" t="s">
        <v>40</v>
      </c>
      <c r="C38" s="61"/>
      <c r="D38" s="55">
        <v>147</v>
      </c>
      <c r="E38" s="55">
        <v>140</v>
      </c>
      <c r="F38" s="55">
        <v>125</v>
      </c>
      <c r="G38" s="7">
        <f t="shared" si="2"/>
        <v>265</v>
      </c>
    </row>
    <row r="39" spans="1:7" ht="15" customHeight="1">
      <c r="A39" s="69"/>
      <c r="B39" s="60" t="s">
        <v>41</v>
      </c>
      <c r="C39" s="61"/>
      <c r="D39" s="55">
        <v>27</v>
      </c>
      <c r="E39" s="55">
        <v>30</v>
      </c>
      <c r="F39" s="55">
        <v>15</v>
      </c>
      <c r="G39" s="7">
        <f t="shared" si="2"/>
        <v>45</v>
      </c>
    </row>
    <row r="40" spans="1:7" ht="15" customHeight="1">
      <c r="A40" s="69"/>
      <c r="B40" s="60" t="s">
        <v>42</v>
      </c>
      <c r="C40" s="61"/>
      <c r="D40" s="55">
        <v>27</v>
      </c>
      <c r="E40" s="55">
        <v>26</v>
      </c>
      <c r="F40" s="55">
        <v>1</v>
      </c>
      <c r="G40" s="7">
        <f t="shared" si="2"/>
        <v>27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69"/>
      <c r="B43" s="60" t="s">
        <v>45</v>
      </c>
      <c r="C43" s="61"/>
      <c r="D43" s="7">
        <v>54</v>
      </c>
      <c r="E43" s="21">
        <v>92</v>
      </c>
      <c r="F43" s="21">
        <v>95</v>
      </c>
      <c r="G43" s="7">
        <f t="shared" si="2"/>
        <v>187</v>
      </c>
    </row>
    <row r="44" spans="1:7" ht="15" customHeight="1">
      <c r="A44" s="69"/>
      <c r="B44" s="60" t="s">
        <v>46</v>
      </c>
      <c r="C44" s="61"/>
      <c r="D44" s="7">
        <v>46</v>
      </c>
      <c r="E44" s="21">
        <v>60</v>
      </c>
      <c r="F44" s="21">
        <v>60</v>
      </c>
      <c r="G44" s="7">
        <f t="shared" si="2"/>
        <v>120</v>
      </c>
    </row>
    <row r="45" spans="1:7" ht="15" customHeight="1" thickBot="1">
      <c r="A45" s="72"/>
      <c r="B45" s="75" t="s">
        <v>47</v>
      </c>
      <c r="C45" s="75"/>
      <c r="D45" s="11">
        <f>SUM(D28:D44)</f>
        <v>2052</v>
      </c>
      <c r="E45" s="11">
        <f>SUM(E28:E44)</f>
        <v>2798</v>
      </c>
      <c r="F45" s="11">
        <f>SUM(F28:F44)</f>
        <v>2580</v>
      </c>
      <c r="G45" s="11">
        <f>SUM(G28:G44)</f>
        <v>5378</v>
      </c>
    </row>
    <row r="46" spans="1:7" ht="15" customHeight="1" thickTop="1">
      <c r="A46" s="71" t="s">
        <v>48</v>
      </c>
      <c r="B46" s="76" t="s">
        <v>49</v>
      </c>
      <c r="C46" s="76"/>
      <c r="D46" s="10">
        <v>1045</v>
      </c>
      <c r="E46" s="22">
        <v>1552</v>
      </c>
      <c r="F46" s="22">
        <v>1523</v>
      </c>
      <c r="G46" s="10">
        <f>SUM(E46:F46)</f>
        <v>3075</v>
      </c>
    </row>
    <row r="47" spans="1:7" ht="15" customHeight="1">
      <c r="A47" s="69"/>
      <c r="B47" s="77" t="s">
        <v>50</v>
      </c>
      <c r="C47" s="77"/>
      <c r="D47" s="7">
        <f>184-D63</f>
        <v>114</v>
      </c>
      <c r="E47" s="7">
        <f>164-E63</f>
        <v>149</v>
      </c>
      <c r="F47" s="7">
        <f>191-F63</f>
        <v>136</v>
      </c>
      <c r="G47" s="7">
        <f>SUM(E47:F47)</f>
        <v>285</v>
      </c>
    </row>
    <row r="48" spans="1:7" ht="15" customHeight="1">
      <c r="A48" s="69"/>
      <c r="B48" s="77" t="s">
        <v>51</v>
      </c>
      <c r="C48" s="77"/>
      <c r="D48" s="7">
        <v>333</v>
      </c>
      <c r="E48" s="21">
        <v>474</v>
      </c>
      <c r="F48" s="21">
        <v>445</v>
      </c>
      <c r="G48" s="7">
        <f aca="true" t="shared" si="3" ref="G48:G62">SUM(E48:F48)</f>
        <v>919</v>
      </c>
    </row>
    <row r="49" spans="1:7" ht="15" customHeight="1">
      <c r="A49" s="69"/>
      <c r="B49" s="77" t="s">
        <v>52</v>
      </c>
      <c r="C49" s="77"/>
      <c r="D49" s="7">
        <v>164</v>
      </c>
      <c r="E49" s="21">
        <v>253</v>
      </c>
      <c r="F49" s="21">
        <v>241</v>
      </c>
      <c r="G49" s="7">
        <f t="shared" si="3"/>
        <v>494</v>
      </c>
    </row>
    <row r="50" spans="1:7" ht="15" customHeight="1">
      <c r="A50" s="69"/>
      <c r="B50" s="77" t="s">
        <v>53</v>
      </c>
      <c r="C50" s="77"/>
      <c r="D50" s="7">
        <v>221</v>
      </c>
      <c r="E50" s="21">
        <v>311</v>
      </c>
      <c r="F50" s="21">
        <v>321</v>
      </c>
      <c r="G50" s="7">
        <f t="shared" si="3"/>
        <v>632</v>
      </c>
    </row>
    <row r="51" spans="1:7" ht="15" customHeight="1">
      <c r="A51" s="69"/>
      <c r="B51" s="77" t="s">
        <v>54</v>
      </c>
      <c r="C51" s="77"/>
      <c r="D51" s="7">
        <v>308</v>
      </c>
      <c r="E51" s="21">
        <v>450</v>
      </c>
      <c r="F51" s="21">
        <v>421</v>
      </c>
      <c r="G51" s="7">
        <f t="shared" si="3"/>
        <v>871</v>
      </c>
    </row>
    <row r="52" spans="1:7" ht="15" customHeight="1">
      <c r="A52" s="69"/>
      <c r="B52" s="77" t="s">
        <v>55</v>
      </c>
      <c r="C52" s="77"/>
      <c r="D52" s="7">
        <v>94</v>
      </c>
      <c r="E52" s="21">
        <v>133</v>
      </c>
      <c r="F52" s="21">
        <v>128</v>
      </c>
      <c r="G52" s="7">
        <f t="shared" si="3"/>
        <v>261</v>
      </c>
    </row>
    <row r="53" spans="1:7" ht="15" customHeight="1">
      <c r="A53" s="69"/>
      <c r="B53" s="77" t="s">
        <v>56</v>
      </c>
      <c r="C53" s="77"/>
      <c r="D53" s="7">
        <v>140</v>
      </c>
      <c r="E53" s="21">
        <v>175</v>
      </c>
      <c r="F53" s="21">
        <v>187</v>
      </c>
      <c r="G53" s="7">
        <f t="shared" si="3"/>
        <v>362</v>
      </c>
    </row>
    <row r="54" spans="1:7" ht="15" customHeight="1">
      <c r="A54" s="69"/>
      <c r="B54" s="77" t="s">
        <v>57</v>
      </c>
      <c r="C54" s="77"/>
      <c r="D54" s="7">
        <v>63</v>
      </c>
      <c r="E54" s="21">
        <v>88</v>
      </c>
      <c r="F54" s="21">
        <v>82</v>
      </c>
      <c r="G54" s="7">
        <f t="shared" si="3"/>
        <v>170</v>
      </c>
    </row>
    <row r="55" spans="1:7" ht="15" customHeight="1">
      <c r="A55" s="69"/>
      <c r="B55" s="77" t="s">
        <v>58</v>
      </c>
      <c r="C55" s="77"/>
      <c r="D55" s="7">
        <v>141</v>
      </c>
      <c r="E55" s="21">
        <v>202</v>
      </c>
      <c r="F55" s="21">
        <v>196</v>
      </c>
      <c r="G55" s="7">
        <f t="shared" si="3"/>
        <v>398</v>
      </c>
    </row>
    <row r="56" spans="1:7" ht="15" customHeight="1">
      <c r="A56" s="69"/>
      <c r="B56" s="77" t="s">
        <v>59</v>
      </c>
      <c r="C56" s="77"/>
      <c r="D56" s="7">
        <v>187</v>
      </c>
      <c r="E56" s="21">
        <v>259</v>
      </c>
      <c r="F56" s="21">
        <v>256</v>
      </c>
      <c r="G56" s="7">
        <f t="shared" si="3"/>
        <v>515</v>
      </c>
    </row>
    <row r="57" spans="1:7" ht="15" customHeight="1">
      <c r="A57" s="69"/>
      <c r="B57" s="77" t="s">
        <v>60</v>
      </c>
      <c r="C57" s="77"/>
      <c r="D57" s="7">
        <v>499</v>
      </c>
      <c r="E57" s="21">
        <v>656</v>
      </c>
      <c r="F57" s="21">
        <v>661</v>
      </c>
      <c r="G57" s="7">
        <f t="shared" si="3"/>
        <v>1317</v>
      </c>
    </row>
    <row r="58" spans="1:7" ht="15" customHeight="1">
      <c r="A58" s="69"/>
      <c r="B58" s="77" t="s">
        <v>61</v>
      </c>
      <c r="C58" s="77"/>
      <c r="D58" s="7">
        <v>299</v>
      </c>
      <c r="E58" s="21">
        <v>399</v>
      </c>
      <c r="F58" s="21">
        <v>376</v>
      </c>
      <c r="G58" s="7">
        <f t="shared" si="3"/>
        <v>775</v>
      </c>
    </row>
    <row r="59" spans="1:7" ht="15" customHeight="1">
      <c r="A59" s="69"/>
      <c r="B59" s="77" t="s">
        <v>62</v>
      </c>
      <c r="C59" s="77"/>
      <c r="D59" s="7">
        <v>165</v>
      </c>
      <c r="E59" s="21">
        <v>245</v>
      </c>
      <c r="F59" s="21">
        <v>276</v>
      </c>
      <c r="G59" s="7">
        <f t="shared" si="3"/>
        <v>521</v>
      </c>
    </row>
    <row r="60" spans="1:7" ht="15" customHeight="1">
      <c r="A60" s="69"/>
      <c r="B60" s="77" t="s">
        <v>63</v>
      </c>
      <c r="C60" s="77"/>
      <c r="D60" s="7">
        <v>94</v>
      </c>
      <c r="E60" s="21">
        <v>161</v>
      </c>
      <c r="F60" s="21">
        <v>159</v>
      </c>
      <c r="G60" s="7">
        <f t="shared" si="3"/>
        <v>320</v>
      </c>
    </row>
    <row r="61" spans="1:7" ht="15" customHeight="1">
      <c r="A61" s="69"/>
      <c r="B61" s="77" t="s">
        <v>64</v>
      </c>
      <c r="C61" s="77"/>
      <c r="D61" s="7">
        <v>57</v>
      </c>
      <c r="E61" s="21">
        <v>113</v>
      </c>
      <c r="F61" s="21">
        <v>105</v>
      </c>
      <c r="G61" s="7">
        <f t="shared" si="3"/>
        <v>218</v>
      </c>
    </row>
    <row r="62" spans="1:7" ht="15" customHeight="1">
      <c r="A62" s="69"/>
      <c r="B62" s="77" t="s">
        <v>65</v>
      </c>
      <c r="C62" s="77"/>
      <c r="D62" s="7">
        <v>71</v>
      </c>
      <c r="E62" s="21">
        <v>69</v>
      </c>
      <c r="F62" s="21">
        <v>2</v>
      </c>
      <c r="G62" s="7">
        <f t="shared" si="3"/>
        <v>71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4065</v>
      </c>
      <c r="E64" s="11">
        <f>SUM(E46:E63)</f>
        <v>5704</v>
      </c>
      <c r="F64" s="11">
        <f>SUM(F46:F63)</f>
        <v>5570</v>
      </c>
      <c r="G64" s="11">
        <f>SUM(G46:G63)</f>
        <v>11274</v>
      </c>
    </row>
    <row r="65" spans="1:7" ht="15" customHeight="1" thickTop="1">
      <c r="A65" s="71" t="s">
        <v>68</v>
      </c>
      <c r="B65" s="73" t="s">
        <v>69</v>
      </c>
      <c r="C65" s="74"/>
      <c r="D65" s="24">
        <v>57</v>
      </c>
      <c r="E65" s="22">
        <v>76</v>
      </c>
      <c r="F65" s="22">
        <v>73</v>
      </c>
      <c r="G65" s="10">
        <f>SUM(E65:F65)</f>
        <v>149</v>
      </c>
    </row>
    <row r="66" spans="1:7" ht="15" customHeight="1">
      <c r="A66" s="69"/>
      <c r="B66" s="60" t="s">
        <v>70</v>
      </c>
      <c r="C66" s="61"/>
      <c r="D66" s="23">
        <v>110</v>
      </c>
      <c r="E66" s="21">
        <v>167</v>
      </c>
      <c r="F66" s="21">
        <v>155</v>
      </c>
      <c r="G66" s="7">
        <f>SUM(E66:F66)</f>
        <v>322</v>
      </c>
    </row>
    <row r="67" spans="1:7" ht="15" customHeight="1">
      <c r="A67" s="69"/>
      <c r="B67" s="60" t="s">
        <v>71</v>
      </c>
      <c r="C67" s="61"/>
      <c r="D67" s="23">
        <v>111</v>
      </c>
      <c r="E67" s="21">
        <v>172</v>
      </c>
      <c r="F67" s="21">
        <v>178</v>
      </c>
      <c r="G67" s="7">
        <f aca="true" t="shared" si="4" ref="G67:G91">SUM(E67:F67)</f>
        <v>350</v>
      </c>
    </row>
    <row r="68" spans="1:7" ht="15" customHeight="1">
      <c r="A68" s="69"/>
      <c r="B68" s="60" t="s">
        <v>72</v>
      </c>
      <c r="C68" s="61"/>
      <c r="D68" s="23">
        <v>190</v>
      </c>
      <c r="E68" s="21">
        <v>298</v>
      </c>
      <c r="F68" s="21">
        <v>257</v>
      </c>
      <c r="G68" s="7">
        <f t="shared" si="4"/>
        <v>555</v>
      </c>
    </row>
    <row r="69" spans="1:7" ht="15" customHeight="1">
      <c r="A69" s="69"/>
      <c r="B69" s="60" t="s">
        <v>73</v>
      </c>
      <c r="C69" s="61"/>
      <c r="D69" s="23">
        <v>153</v>
      </c>
      <c r="E69" s="21">
        <v>234</v>
      </c>
      <c r="F69" s="21">
        <v>215</v>
      </c>
      <c r="G69" s="7">
        <f t="shared" si="4"/>
        <v>449</v>
      </c>
    </row>
    <row r="70" spans="1:7" ht="15" customHeight="1">
      <c r="A70" s="69"/>
      <c r="B70" s="60" t="s">
        <v>74</v>
      </c>
      <c r="C70" s="61"/>
      <c r="D70" s="23">
        <v>122</v>
      </c>
      <c r="E70" s="21">
        <v>149</v>
      </c>
      <c r="F70" s="21">
        <v>141</v>
      </c>
      <c r="G70" s="7">
        <f t="shared" si="4"/>
        <v>290</v>
      </c>
    </row>
    <row r="71" spans="1:7" ht="15" customHeight="1">
      <c r="A71" s="69"/>
      <c r="B71" s="60" t="s">
        <v>75</v>
      </c>
      <c r="C71" s="61"/>
      <c r="D71" s="23">
        <v>155</v>
      </c>
      <c r="E71" s="21">
        <v>241</v>
      </c>
      <c r="F71" s="21">
        <v>210</v>
      </c>
      <c r="G71" s="7">
        <f t="shared" si="4"/>
        <v>451</v>
      </c>
    </row>
    <row r="72" spans="1:7" ht="15" customHeight="1">
      <c r="A72" s="69"/>
      <c r="B72" s="60" t="s">
        <v>76</v>
      </c>
      <c r="C72" s="61"/>
      <c r="D72" s="23">
        <v>171</v>
      </c>
      <c r="E72" s="21">
        <v>280</v>
      </c>
      <c r="F72" s="21">
        <v>285</v>
      </c>
      <c r="G72" s="7">
        <f t="shared" si="4"/>
        <v>565</v>
      </c>
    </row>
    <row r="73" spans="1:7" ht="15" customHeight="1">
      <c r="A73" s="69"/>
      <c r="B73" s="60" t="s">
        <v>77</v>
      </c>
      <c r="C73" s="61"/>
      <c r="D73" s="23">
        <v>209</v>
      </c>
      <c r="E73" s="21">
        <v>350</v>
      </c>
      <c r="F73" s="21">
        <v>319</v>
      </c>
      <c r="G73" s="7">
        <f t="shared" si="4"/>
        <v>669</v>
      </c>
    </row>
    <row r="74" spans="1:7" ht="15" customHeight="1">
      <c r="A74" s="69"/>
      <c r="B74" s="60" t="s">
        <v>78</v>
      </c>
      <c r="C74" s="61"/>
      <c r="D74" s="23">
        <v>167</v>
      </c>
      <c r="E74" s="21">
        <v>259</v>
      </c>
      <c r="F74" s="21">
        <v>276</v>
      </c>
      <c r="G74" s="7">
        <f t="shared" si="4"/>
        <v>535</v>
      </c>
    </row>
    <row r="75" spans="1:7" ht="15" customHeight="1">
      <c r="A75" s="69"/>
      <c r="B75" s="60" t="s">
        <v>79</v>
      </c>
      <c r="C75" s="61"/>
      <c r="D75" s="23">
        <v>97</v>
      </c>
      <c r="E75" s="21">
        <v>160</v>
      </c>
      <c r="F75" s="21">
        <v>143</v>
      </c>
      <c r="G75" s="7">
        <f t="shared" si="4"/>
        <v>303</v>
      </c>
    </row>
    <row r="76" spans="1:7" ht="15" customHeight="1">
      <c r="A76" s="69"/>
      <c r="B76" s="60" t="s">
        <v>80</v>
      </c>
      <c r="C76" s="61"/>
      <c r="D76" s="23">
        <v>59</v>
      </c>
      <c r="E76" s="21">
        <v>99</v>
      </c>
      <c r="F76" s="21">
        <v>88</v>
      </c>
      <c r="G76" s="7">
        <f t="shared" si="4"/>
        <v>187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193</v>
      </c>
      <c r="F77" s="21">
        <v>187</v>
      </c>
      <c r="G77" s="7">
        <f t="shared" si="4"/>
        <v>380</v>
      </c>
    </row>
    <row r="78" spans="1:7" ht="15" customHeight="1">
      <c r="A78" s="69"/>
      <c r="B78" s="60" t="s">
        <v>82</v>
      </c>
      <c r="C78" s="61"/>
      <c r="D78" s="23">
        <v>308</v>
      </c>
      <c r="E78" s="21">
        <v>465</v>
      </c>
      <c r="F78" s="21">
        <v>485</v>
      </c>
      <c r="G78" s="7">
        <f t="shared" si="4"/>
        <v>950</v>
      </c>
    </row>
    <row r="79" spans="1:7" ht="15" customHeight="1">
      <c r="A79" s="69"/>
      <c r="B79" s="60" t="s">
        <v>83</v>
      </c>
      <c r="C79" s="61"/>
      <c r="D79" s="23">
        <v>693</v>
      </c>
      <c r="E79" s="21">
        <v>998</v>
      </c>
      <c r="F79" s="21">
        <v>1024</v>
      </c>
      <c r="G79" s="7">
        <f t="shared" si="4"/>
        <v>2022</v>
      </c>
    </row>
    <row r="80" spans="1:7" ht="15" customHeight="1">
      <c r="A80" s="69"/>
      <c r="B80" s="60" t="s">
        <v>84</v>
      </c>
      <c r="C80" s="61"/>
      <c r="D80" s="23">
        <v>217</v>
      </c>
      <c r="E80" s="21">
        <v>346</v>
      </c>
      <c r="F80" s="21">
        <v>321</v>
      </c>
      <c r="G80" s="7">
        <f t="shared" si="4"/>
        <v>667</v>
      </c>
    </row>
    <row r="81" spans="1:7" ht="15" customHeight="1">
      <c r="A81" s="69"/>
      <c r="B81" s="60" t="s">
        <v>85</v>
      </c>
      <c r="C81" s="61"/>
      <c r="D81" s="23">
        <v>141</v>
      </c>
      <c r="E81" s="21">
        <v>211</v>
      </c>
      <c r="F81" s="21">
        <v>202</v>
      </c>
      <c r="G81" s="7">
        <f t="shared" si="4"/>
        <v>413</v>
      </c>
    </row>
    <row r="82" spans="1:7" ht="15" customHeight="1">
      <c r="A82" s="69"/>
      <c r="B82" s="60" t="s">
        <v>86</v>
      </c>
      <c r="C82" s="61"/>
      <c r="D82" s="23">
        <v>263</v>
      </c>
      <c r="E82" s="21">
        <v>413</v>
      </c>
      <c r="F82" s="21">
        <v>388</v>
      </c>
      <c r="G82" s="7">
        <f t="shared" si="4"/>
        <v>801</v>
      </c>
    </row>
    <row r="83" spans="1:7" ht="15" customHeight="1">
      <c r="A83" s="69"/>
      <c r="B83" s="60" t="s">
        <v>87</v>
      </c>
      <c r="C83" s="61"/>
      <c r="D83" s="23">
        <v>109</v>
      </c>
      <c r="E83" s="21">
        <v>177</v>
      </c>
      <c r="F83" s="21">
        <v>159</v>
      </c>
      <c r="G83" s="7">
        <f t="shared" si="4"/>
        <v>336</v>
      </c>
    </row>
    <row r="84" spans="1:7" ht="15" customHeight="1">
      <c r="A84" s="69"/>
      <c r="B84" s="60" t="s">
        <v>88</v>
      </c>
      <c r="C84" s="61"/>
      <c r="D84" s="23">
        <v>84</v>
      </c>
      <c r="E84" s="21">
        <v>127</v>
      </c>
      <c r="F84" s="21">
        <v>130</v>
      </c>
      <c r="G84" s="7">
        <f t="shared" si="4"/>
        <v>257</v>
      </c>
    </row>
    <row r="85" spans="1:7" ht="15" customHeight="1">
      <c r="A85" s="69"/>
      <c r="B85" s="60" t="s">
        <v>89</v>
      </c>
      <c r="C85" s="61"/>
      <c r="D85" s="23">
        <v>121</v>
      </c>
      <c r="E85" s="21">
        <v>196</v>
      </c>
      <c r="F85" s="21">
        <v>209</v>
      </c>
      <c r="G85" s="7">
        <f t="shared" si="4"/>
        <v>405</v>
      </c>
    </row>
    <row r="86" spans="1:7" ht="15" customHeight="1">
      <c r="A86" s="69"/>
      <c r="B86" s="60" t="s">
        <v>90</v>
      </c>
      <c r="C86" s="61"/>
      <c r="D86" s="23">
        <v>74</v>
      </c>
      <c r="E86" s="21">
        <v>116</v>
      </c>
      <c r="F86" s="21">
        <v>132</v>
      </c>
      <c r="G86" s="7">
        <f t="shared" si="4"/>
        <v>248</v>
      </c>
    </row>
    <row r="87" spans="1:7" ht="15" customHeight="1">
      <c r="A87" s="69"/>
      <c r="B87" s="60" t="s">
        <v>91</v>
      </c>
      <c r="C87" s="61"/>
      <c r="D87" s="23">
        <v>161</v>
      </c>
      <c r="E87" s="21">
        <v>305</v>
      </c>
      <c r="F87" s="21">
        <v>302</v>
      </c>
      <c r="G87" s="7">
        <f t="shared" si="4"/>
        <v>607</v>
      </c>
    </row>
    <row r="88" spans="1:7" ht="15" customHeight="1">
      <c r="A88" s="69"/>
      <c r="B88" s="60" t="s">
        <v>92</v>
      </c>
      <c r="C88" s="61"/>
      <c r="D88" s="23">
        <v>109</v>
      </c>
      <c r="E88" s="21">
        <v>203</v>
      </c>
      <c r="F88" s="21">
        <v>199</v>
      </c>
      <c r="G88" s="7">
        <f t="shared" si="4"/>
        <v>402</v>
      </c>
    </row>
    <row r="89" spans="1:7" ht="15" customHeight="1">
      <c r="A89" s="69"/>
      <c r="B89" s="60" t="s">
        <v>93</v>
      </c>
      <c r="C89" s="61"/>
      <c r="D89" s="23">
        <v>63</v>
      </c>
      <c r="E89" s="21">
        <v>29</v>
      </c>
      <c r="F89" s="21">
        <v>34</v>
      </c>
      <c r="G89" s="7">
        <f t="shared" si="4"/>
        <v>63</v>
      </c>
    </row>
    <row r="90" spans="1:7" ht="15" customHeight="1">
      <c r="A90" s="69"/>
      <c r="B90" s="60" t="s">
        <v>94</v>
      </c>
      <c r="C90" s="61"/>
      <c r="D90" s="23">
        <v>103</v>
      </c>
      <c r="E90" s="21">
        <v>36</v>
      </c>
      <c r="F90" s="21">
        <v>67</v>
      </c>
      <c r="G90" s="7">
        <f t="shared" si="4"/>
        <v>103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4227</v>
      </c>
      <c r="E92" s="11">
        <f>SUM(E65:E91)</f>
        <v>6332</v>
      </c>
      <c r="F92" s="11">
        <f>SUM(F65:F91)</f>
        <v>6200</v>
      </c>
      <c r="G92" s="11">
        <f>SUM(G65:G91)</f>
        <v>12532</v>
      </c>
    </row>
    <row r="93" spans="1:7" ht="15" customHeight="1" thickBot="1" thickTop="1">
      <c r="A93" s="12"/>
      <c r="B93" s="82" t="s">
        <v>97</v>
      </c>
      <c r="C93" s="83"/>
      <c r="D93" s="56">
        <f>SUM(D6:D26,D28:D44,D46:D63,D65:D91)</f>
        <v>14492</v>
      </c>
      <c r="E93" s="56">
        <f>SUM(E6:E26,E28:E44,E46:E63,E65:E91)</f>
        <v>20653</v>
      </c>
      <c r="F93" s="56">
        <f>SUM(F6:F26,F28:F44,F46:F63,F65:F91)</f>
        <v>20190</v>
      </c>
      <c r="G93" s="56">
        <f>SUM(G6:G26,G28:G44,G46:G63,G65:G91)</f>
        <v>40843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32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58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90</v>
      </c>
      <c r="E102" s="19">
        <v>45</v>
      </c>
      <c r="F102" s="19">
        <v>64</v>
      </c>
      <c r="G102" s="19">
        <f>SUM(E102:F102)</f>
        <v>109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5:7" ht="13.5">
      <c r="E1" s="28"/>
      <c r="F1" s="62" t="s">
        <v>113</v>
      </c>
      <c r="G1" s="63"/>
    </row>
    <row r="2" spans="1:8" ht="13.5" customHeight="1">
      <c r="A2" s="64" t="s">
        <v>0</v>
      </c>
      <c r="B2" s="64"/>
      <c r="C2" s="64"/>
      <c r="D2" s="64"/>
      <c r="E2" s="64"/>
      <c r="F2" s="64"/>
      <c r="G2" s="64"/>
      <c r="H2" s="20"/>
    </row>
    <row r="3" spans="1:8" ht="13.5" customHeight="1">
      <c r="A3" s="64"/>
      <c r="B3" s="64"/>
      <c r="C3" s="64"/>
      <c r="D3" s="64"/>
      <c r="E3" s="64"/>
      <c r="F3" s="64"/>
      <c r="G3" s="64"/>
      <c r="H3" s="3"/>
    </row>
    <row r="4" spans="2:7" ht="16.5" customHeight="1">
      <c r="B4" s="65"/>
      <c r="C4" s="65"/>
      <c r="D4" s="4"/>
      <c r="E4" s="66" t="s">
        <v>1</v>
      </c>
      <c r="F4" s="66"/>
      <c r="G4" s="66"/>
    </row>
    <row r="5" spans="1:7" ht="15" customHeight="1">
      <c r="A5" s="5"/>
      <c r="B5" s="67" t="s">
        <v>2</v>
      </c>
      <c r="C5" s="67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68" t="s">
        <v>7</v>
      </c>
      <c r="B6" s="60" t="s">
        <v>8</v>
      </c>
      <c r="C6" s="61"/>
      <c r="D6" s="7">
        <f>477-D25</f>
        <v>420</v>
      </c>
      <c r="E6" s="21">
        <f>693-E25</f>
        <v>602</v>
      </c>
      <c r="F6" s="21">
        <f>718-F25</f>
        <v>596</v>
      </c>
      <c r="G6" s="7">
        <f>SUM(E6:F6)</f>
        <v>1198</v>
      </c>
    </row>
    <row r="7" spans="1:7" ht="15" customHeight="1">
      <c r="A7" s="69"/>
      <c r="B7" s="60" t="s">
        <v>9</v>
      </c>
      <c r="C7" s="61"/>
      <c r="D7" s="7">
        <v>136</v>
      </c>
      <c r="E7" s="21">
        <v>180</v>
      </c>
      <c r="F7" s="21">
        <v>185</v>
      </c>
      <c r="G7" s="7">
        <f aca="true" t="shared" si="0" ref="G7:G13">SUM(E7:F7)</f>
        <v>365</v>
      </c>
    </row>
    <row r="8" spans="1:7" ht="15" customHeight="1">
      <c r="A8" s="69"/>
      <c r="B8" s="60" t="s">
        <v>10</v>
      </c>
      <c r="C8" s="61"/>
      <c r="D8" s="7">
        <v>93</v>
      </c>
      <c r="E8" s="21">
        <v>118</v>
      </c>
      <c r="F8" s="21">
        <v>120</v>
      </c>
      <c r="G8" s="7">
        <f t="shared" si="0"/>
        <v>238</v>
      </c>
    </row>
    <row r="9" spans="1:7" ht="15" customHeight="1">
      <c r="A9" s="69"/>
      <c r="B9" s="60" t="s">
        <v>11</v>
      </c>
      <c r="C9" s="61"/>
      <c r="D9" s="7">
        <v>314</v>
      </c>
      <c r="E9" s="21">
        <v>408</v>
      </c>
      <c r="F9" s="21">
        <v>454</v>
      </c>
      <c r="G9" s="7">
        <f t="shared" si="0"/>
        <v>862</v>
      </c>
    </row>
    <row r="10" spans="1:7" ht="15" customHeight="1">
      <c r="A10" s="69"/>
      <c r="B10" s="60" t="s">
        <v>12</v>
      </c>
      <c r="C10" s="61"/>
      <c r="D10" s="7">
        <v>87</v>
      </c>
      <c r="E10" s="21">
        <v>108</v>
      </c>
      <c r="F10" s="21">
        <v>109</v>
      </c>
      <c r="G10" s="7">
        <f t="shared" si="0"/>
        <v>217</v>
      </c>
    </row>
    <row r="11" spans="1:7" ht="15" customHeight="1">
      <c r="A11" s="69"/>
      <c r="B11" s="60" t="s">
        <v>13</v>
      </c>
      <c r="C11" s="61"/>
      <c r="D11" s="7">
        <v>78</v>
      </c>
      <c r="E11" s="21">
        <v>107</v>
      </c>
      <c r="F11" s="21">
        <v>91</v>
      </c>
      <c r="G11" s="7">
        <f t="shared" si="0"/>
        <v>198</v>
      </c>
    </row>
    <row r="12" spans="1:7" ht="15" customHeight="1">
      <c r="A12" s="69"/>
      <c r="B12" s="60" t="s">
        <v>14</v>
      </c>
      <c r="C12" s="61"/>
      <c r="D12" s="7">
        <v>80</v>
      </c>
      <c r="E12" s="21">
        <v>117</v>
      </c>
      <c r="F12" s="21">
        <v>122</v>
      </c>
      <c r="G12" s="7">
        <f t="shared" si="0"/>
        <v>239</v>
      </c>
    </row>
    <row r="13" spans="1:7" ht="15" customHeight="1">
      <c r="A13" s="69"/>
      <c r="B13" s="60" t="s">
        <v>15</v>
      </c>
      <c r="C13" s="61"/>
      <c r="D13" s="7">
        <v>323</v>
      </c>
      <c r="E13" s="21">
        <v>461</v>
      </c>
      <c r="F13" s="21">
        <v>474</v>
      </c>
      <c r="G13" s="7">
        <f t="shared" si="0"/>
        <v>935</v>
      </c>
    </row>
    <row r="14" spans="1:7" ht="15" customHeight="1">
      <c r="A14" s="69"/>
      <c r="B14" s="60" t="s">
        <v>16</v>
      </c>
      <c r="C14" s="61"/>
      <c r="D14" s="7">
        <v>166</v>
      </c>
      <c r="E14" s="21">
        <v>274</v>
      </c>
      <c r="F14" s="21">
        <v>229</v>
      </c>
      <c r="G14" s="7">
        <f aca="true" t="shared" si="1" ref="G14:G26">SUM(E14:F14)</f>
        <v>503</v>
      </c>
    </row>
    <row r="15" spans="1:7" ht="15" customHeight="1">
      <c r="A15" s="69"/>
      <c r="B15" s="60" t="s">
        <v>17</v>
      </c>
      <c r="C15" s="61"/>
      <c r="D15" s="7">
        <v>226</v>
      </c>
      <c r="E15" s="21">
        <v>314</v>
      </c>
      <c r="F15" s="21">
        <v>307</v>
      </c>
      <c r="G15" s="7">
        <f t="shared" si="1"/>
        <v>621</v>
      </c>
    </row>
    <row r="16" spans="1:7" ht="15" customHeight="1">
      <c r="A16" s="69"/>
      <c r="B16" s="60" t="s">
        <v>18</v>
      </c>
      <c r="C16" s="61"/>
      <c r="D16" s="7">
        <v>143</v>
      </c>
      <c r="E16" s="21">
        <v>221</v>
      </c>
      <c r="F16" s="21">
        <v>200</v>
      </c>
      <c r="G16" s="7">
        <f t="shared" si="1"/>
        <v>421</v>
      </c>
    </row>
    <row r="17" spans="1:7" ht="15" customHeight="1">
      <c r="A17" s="69"/>
      <c r="B17" s="60" t="s">
        <v>19</v>
      </c>
      <c r="C17" s="61"/>
      <c r="D17" s="7">
        <v>157</v>
      </c>
      <c r="E17" s="21">
        <v>211</v>
      </c>
      <c r="F17" s="21">
        <v>251</v>
      </c>
      <c r="G17" s="7">
        <f t="shared" si="1"/>
        <v>462</v>
      </c>
    </row>
    <row r="18" spans="1:7" ht="15" customHeight="1">
      <c r="A18" s="69"/>
      <c r="B18" s="60" t="s">
        <v>20</v>
      </c>
      <c r="C18" s="61"/>
      <c r="D18" s="7">
        <v>249</v>
      </c>
      <c r="E18" s="21">
        <v>287</v>
      </c>
      <c r="F18" s="21">
        <v>278</v>
      </c>
      <c r="G18" s="7">
        <f t="shared" si="1"/>
        <v>565</v>
      </c>
    </row>
    <row r="19" spans="1:7" ht="15" customHeight="1">
      <c r="A19" s="69"/>
      <c r="B19" s="60" t="s">
        <v>21</v>
      </c>
      <c r="C19" s="61"/>
      <c r="D19" s="7">
        <v>192</v>
      </c>
      <c r="E19" s="21">
        <v>281</v>
      </c>
      <c r="F19" s="21">
        <v>278</v>
      </c>
      <c r="G19" s="7">
        <f t="shared" si="1"/>
        <v>559</v>
      </c>
    </row>
    <row r="20" spans="1:7" ht="15" customHeight="1">
      <c r="A20" s="69"/>
      <c r="B20" s="60" t="s">
        <v>22</v>
      </c>
      <c r="C20" s="61"/>
      <c r="D20" s="7">
        <f>193-D26</f>
        <v>87</v>
      </c>
      <c r="E20" s="7">
        <f>159-E26</f>
        <v>125</v>
      </c>
      <c r="F20" s="7">
        <f>193-F26</f>
        <v>121</v>
      </c>
      <c r="G20" s="7">
        <f t="shared" si="1"/>
        <v>246</v>
      </c>
    </row>
    <row r="21" spans="1:7" ht="15" customHeight="1">
      <c r="A21" s="69"/>
      <c r="B21" s="60" t="s">
        <v>23</v>
      </c>
      <c r="C21" s="61"/>
      <c r="D21" s="7">
        <v>446</v>
      </c>
      <c r="E21" s="21">
        <v>725</v>
      </c>
      <c r="F21" s="21">
        <v>700</v>
      </c>
      <c r="G21" s="7">
        <f t="shared" si="1"/>
        <v>1425</v>
      </c>
    </row>
    <row r="22" spans="1:7" ht="15" customHeight="1">
      <c r="A22" s="69"/>
      <c r="B22" s="60" t="s">
        <v>24</v>
      </c>
      <c r="C22" s="61"/>
      <c r="D22" s="7">
        <v>350</v>
      </c>
      <c r="E22" s="21">
        <v>511</v>
      </c>
      <c r="F22" s="21">
        <v>561</v>
      </c>
      <c r="G22" s="7">
        <f t="shared" si="1"/>
        <v>1072</v>
      </c>
    </row>
    <row r="23" spans="1:7" ht="15" customHeight="1">
      <c r="A23" s="69"/>
      <c r="B23" s="60" t="s">
        <v>25</v>
      </c>
      <c r="C23" s="61"/>
      <c r="D23" s="7">
        <v>393</v>
      </c>
      <c r="E23" s="21">
        <v>578</v>
      </c>
      <c r="F23" s="21">
        <v>510</v>
      </c>
      <c r="G23" s="7">
        <f t="shared" si="1"/>
        <v>1088</v>
      </c>
    </row>
    <row r="24" spans="1:8" ht="15" customHeight="1">
      <c r="A24" s="69"/>
      <c r="B24" s="60" t="s">
        <v>26</v>
      </c>
      <c r="C24" s="61"/>
      <c r="D24" s="7">
        <v>41</v>
      </c>
      <c r="E24" s="21">
        <v>61</v>
      </c>
      <c r="F24" s="21">
        <v>60</v>
      </c>
      <c r="G24" s="7">
        <f t="shared" si="1"/>
        <v>121</v>
      </c>
      <c r="H24" s="2"/>
    </row>
    <row r="25" spans="1:8" ht="15" customHeight="1">
      <c r="A25" s="69"/>
      <c r="B25" s="25" t="s">
        <v>106</v>
      </c>
      <c r="C25" s="26"/>
      <c r="D25" s="8">
        <v>57</v>
      </c>
      <c r="E25" s="27">
        <v>91</v>
      </c>
      <c r="F25" s="27">
        <v>122</v>
      </c>
      <c r="G25" s="7">
        <f t="shared" si="1"/>
        <v>213</v>
      </c>
      <c r="H25" s="2"/>
    </row>
    <row r="26" spans="1:8" ht="15" customHeight="1">
      <c r="A26" s="69"/>
      <c r="B26" s="60" t="s">
        <v>27</v>
      </c>
      <c r="C26" s="61"/>
      <c r="D26" s="8">
        <v>106</v>
      </c>
      <c r="E26" s="8">
        <v>34</v>
      </c>
      <c r="F26" s="8">
        <v>72</v>
      </c>
      <c r="G26" s="8">
        <f t="shared" si="1"/>
        <v>106</v>
      </c>
      <c r="H26" s="2"/>
    </row>
    <row r="27" spans="1:7" ht="15" customHeight="1" thickBot="1">
      <c r="A27" s="69"/>
      <c r="B27" s="70" t="s">
        <v>28</v>
      </c>
      <c r="C27" s="70"/>
      <c r="D27" s="9">
        <f>SUM(D6:D26)</f>
        <v>4144</v>
      </c>
      <c r="E27" s="9">
        <f>SUM(E6:E26)</f>
        <v>5814</v>
      </c>
      <c r="F27" s="9">
        <f>SUM(F6:F26)</f>
        <v>5840</v>
      </c>
      <c r="G27" s="9">
        <f>SUM(G6:G26)</f>
        <v>11654</v>
      </c>
    </row>
    <row r="28" spans="1:7" ht="15" customHeight="1" thickTop="1">
      <c r="A28" s="71" t="s">
        <v>29</v>
      </c>
      <c r="B28" s="73" t="s">
        <v>30</v>
      </c>
      <c r="C28" s="74"/>
      <c r="D28" s="10">
        <v>261</v>
      </c>
      <c r="E28" s="22">
        <v>414</v>
      </c>
      <c r="F28" s="22">
        <v>368</v>
      </c>
      <c r="G28" s="10">
        <f>SUM(E28:F28)</f>
        <v>782</v>
      </c>
    </row>
    <row r="29" spans="1:7" ht="15" customHeight="1">
      <c r="A29" s="69"/>
      <c r="B29" s="60" t="s">
        <v>31</v>
      </c>
      <c r="C29" s="61"/>
      <c r="D29" s="7">
        <v>103</v>
      </c>
      <c r="E29" s="21">
        <v>141</v>
      </c>
      <c r="F29" s="21">
        <v>122</v>
      </c>
      <c r="G29" s="7">
        <f>SUM(E29:F29)</f>
        <v>263</v>
      </c>
    </row>
    <row r="30" spans="1:7" ht="15" customHeight="1">
      <c r="A30" s="69"/>
      <c r="B30" s="60" t="s">
        <v>32</v>
      </c>
      <c r="C30" s="61"/>
      <c r="D30" s="7">
        <v>77</v>
      </c>
      <c r="E30" s="21">
        <v>106</v>
      </c>
      <c r="F30" s="21">
        <v>92</v>
      </c>
      <c r="G30" s="7">
        <f aca="true" t="shared" si="2" ref="G30:G44">SUM(E30:F30)</f>
        <v>198</v>
      </c>
    </row>
    <row r="31" spans="1:7" ht="15" customHeight="1">
      <c r="A31" s="69"/>
      <c r="B31" s="60" t="s">
        <v>33</v>
      </c>
      <c r="C31" s="61"/>
      <c r="D31" s="7">
        <v>224</v>
      </c>
      <c r="E31" s="21">
        <v>328</v>
      </c>
      <c r="F31" s="21">
        <v>278</v>
      </c>
      <c r="G31" s="7">
        <f t="shared" si="2"/>
        <v>606</v>
      </c>
    </row>
    <row r="32" spans="1:7" ht="15" customHeight="1">
      <c r="A32" s="69"/>
      <c r="B32" s="60" t="s">
        <v>34</v>
      </c>
      <c r="C32" s="61"/>
      <c r="D32" s="7">
        <v>52</v>
      </c>
      <c r="E32" s="21">
        <v>64</v>
      </c>
      <c r="F32" s="21">
        <v>62</v>
      </c>
      <c r="G32" s="7">
        <f t="shared" si="2"/>
        <v>126</v>
      </c>
    </row>
    <row r="33" spans="1:7" ht="15" customHeight="1">
      <c r="A33" s="69"/>
      <c r="B33" s="60" t="s">
        <v>35</v>
      </c>
      <c r="C33" s="61"/>
      <c r="D33" s="7">
        <v>134</v>
      </c>
      <c r="E33" s="21">
        <v>190</v>
      </c>
      <c r="F33" s="21">
        <v>185</v>
      </c>
      <c r="G33" s="7">
        <f t="shared" si="2"/>
        <v>375</v>
      </c>
    </row>
    <row r="34" spans="1:7" ht="15" customHeight="1">
      <c r="A34" s="69"/>
      <c r="B34" s="60" t="s">
        <v>36</v>
      </c>
      <c r="C34" s="61"/>
      <c r="D34" s="7">
        <v>219</v>
      </c>
      <c r="E34" s="21">
        <v>303</v>
      </c>
      <c r="F34" s="21">
        <v>286</v>
      </c>
      <c r="G34" s="7">
        <f t="shared" si="2"/>
        <v>589</v>
      </c>
    </row>
    <row r="35" spans="1:7" ht="15" customHeight="1">
      <c r="A35" s="69"/>
      <c r="B35" s="60" t="s">
        <v>37</v>
      </c>
      <c r="C35" s="61"/>
      <c r="D35" s="7">
        <v>251</v>
      </c>
      <c r="E35" s="21">
        <v>362</v>
      </c>
      <c r="F35" s="21">
        <v>335</v>
      </c>
      <c r="G35" s="7">
        <f t="shared" si="2"/>
        <v>697</v>
      </c>
    </row>
    <row r="36" spans="1:7" ht="15" customHeight="1">
      <c r="A36" s="69"/>
      <c r="B36" s="60" t="s">
        <v>38</v>
      </c>
      <c r="C36" s="61"/>
      <c r="D36" s="7">
        <v>183</v>
      </c>
      <c r="E36" s="21">
        <v>238</v>
      </c>
      <c r="F36" s="21">
        <v>252</v>
      </c>
      <c r="G36" s="7">
        <f t="shared" si="2"/>
        <v>490</v>
      </c>
    </row>
    <row r="37" spans="1:7" ht="15" customHeight="1">
      <c r="A37" s="69"/>
      <c r="B37" s="60" t="s">
        <v>39</v>
      </c>
      <c r="C37" s="61"/>
      <c r="D37" s="7">
        <v>163</v>
      </c>
      <c r="E37" s="21">
        <v>269</v>
      </c>
      <c r="F37" s="21">
        <v>248</v>
      </c>
      <c r="G37" s="7">
        <f t="shared" si="2"/>
        <v>517</v>
      </c>
    </row>
    <row r="38" spans="1:7" ht="15" customHeight="1">
      <c r="A38" s="69"/>
      <c r="B38" s="60" t="s">
        <v>40</v>
      </c>
      <c r="C38" s="61"/>
      <c r="D38" s="7">
        <v>144</v>
      </c>
      <c r="E38" s="21">
        <v>138</v>
      </c>
      <c r="F38" s="21">
        <v>123</v>
      </c>
      <c r="G38" s="7">
        <f t="shared" si="2"/>
        <v>261</v>
      </c>
    </row>
    <row r="39" spans="1:7" ht="15" customHeight="1">
      <c r="A39" s="69"/>
      <c r="B39" s="60" t="s">
        <v>41</v>
      </c>
      <c r="C39" s="61"/>
      <c r="D39" s="7">
        <v>27</v>
      </c>
      <c r="E39" s="21">
        <v>30</v>
      </c>
      <c r="F39" s="21">
        <v>15</v>
      </c>
      <c r="G39" s="7">
        <f t="shared" si="2"/>
        <v>45</v>
      </c>
    </row>
    <row r="40" spans="1:7" ht="15" customHeight="1">
      <c r="A40" s="69"/>
      <c r="B40" s="60" t="s">
        <v>42</v>
      </c>
      <c r="C40" s="61"/>
      <c r="D40" s="7">
        <v>28</v>
      </c>
      <c r="E40" s="21">
        <v>27</v>
      </c>
      <c r="F40" s="21">
        <v>1</v>
      </c>
      <c r="G40" s="7">
        <f t="shared" si="2"/>
        <v>28</v>
      </c>
    </row>
    <row r="41" spans="1:7" ht="15" customHeight="1">
      <c r="A41" s="69"/>
      <c r="B41" s="60" t="s">
        <v>43</v>
      </c>
      <c r="C41" s="61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69"/>
      <c r="B42" s="60" t="s">
        <v>44</v>
      </c>
      <c r="C42" s="61"/>
      <c r="D42" s="7">
        <v>70</v>
      </c>
      <c r="E42" s="7">
        <v>20</v>
      </c>
      <c r="F42" s="7">
        <v>50</v>
      </c>
      <c r="G42" s="7">
        <f t="shared" si="2"/>
        <v>70</v>
      </c>
    </row>
    <row r="43" spans="1:7" ht="15" customHeight="1">
      <c r="A43" s="69"/>
      <c r="B43" s="60" t="s">
        <v>45</v>
      </c>
      <c r="C43" s="61"/>
      <c r="D43" s="7">
        <v>53</v>
      </c>
      <c r="E43" s="21">
        <v>92</v>
      </c>
      <c r="F43" s="21">
        <v>94</v>
      </c>
      <c r="G43" s="7">
        <f t="shared" si="2"/>
        <v>186</v>
      </c>
    </row>
    <row r="44" spans="1:7" ht="15" customHeight="1">
      <c r="A44" s="69"/>
      <c r="B44" s="60" t="s">
        <v>46</v>
      </c>
      <c r="C44" s="61"/>
      <c r="D44" s="7">
        <v>46</v>
      </c>
      <c r="E44" s="21">
        <v>61</v>
      </c>
      <c r="F44" s="21">
        <v>60</v>
      </c>
      <c r="G44" s="7">
        <f t="shared" si="2"/>
        <v>121</v>
      </c>
    </row>
    <row r="45" spans="1:7" ht="15" customHeight="1" thickBot="1">
      <c r="A45" s="72"/>
      <c r="B45" s="75" t="s">
        <v>47</v>
      </c>
      <c r="C45" s="75"/>
      <c r="D45" s="11">
        <f>SUM(D28:D44)</f>
        <v>2035</v>
      </c>
      <c r="E45" s="11">
        <f>SUM(E28:E44)</f>
        <v>2783</v>
      </c>
      <c r="F45" s="11">
        <f>SUM(F28:F44)</f>
        <v>2571</v>
      </c>
      <c r="G45" s="11">
        <f>SUM(G28:G44)</f>
        <v>5354</v>
      </c>
    </row>
    <row r="46" spans="1:7" ht="15" customHeight="1" thickTop="1">
      <c r="A46" s="71" t="s">
        <v>48</v>
      </c>
      <c r="B46" s="76" t="s">
        <v>49</v>
      </c>
      <c r="C46" s="76"/>
      <c r="D46" s="10">
        <v>1043</v>
      </c>
      <c r="E46" s="22">
        <v>1557</v>
      </c>
      <c r="F46" s="22">
        <v>1518</v>
      </c>
      <c r="G46" s="10">
        <f>SUM(E46:F46)</f>
        <v>3075</v>
      </c>
    </row>
    <row r="47" spans="1:7" ht="15" customHeight="1">
      <c r="A47" s="69"/>
      <c r="B47" s="77" t="s">
        <v>50</v>
      </c>
      <c r="C47" s="77"/>
      <c r="D47" s="7">
        <f>183-D63</f>
        <v>113</v>
      </c>
      <c r="E47" s="7">
        <f>163-E63</f>
        <v>148</v>
      </c>
      <c r="F47" s="7">
        <f>193-F63</f>
        <v>138</v>
      </c>
      <c r="G47" s="7">
        <f>SUM(E47:F47)</f>
        <v>286</v>
      </c>
    </row>
    <row r="48" spans="1:7" ht="15" customHeight="1">
      <c r="A48" s="69"/>
      <c r="B48" s="77" t="s">
        <v>51</v>
      </c>
      <c r="C48" s="77"/>
      <c r="D48" s="7">
        <v>333</v>
      </c>
      <c r="E48" s="21">
        <v>477</v>
      </c>
      <c r="F48" s="21">
        <v>449</v>
      </c>
      <c r="G48" s="7">
        <f aca="true" t="shared" si="3" ref="G48:G62">SUM(E48:F48)</f>
        <v>926</v>
      </c>
    </row>
    <row r="49" spans="1:7" ht="15" customHeight="1">
      <c r="A49" s="69"/>
      <c r="B49" s="77" t="s">
        <v>52</v>
      </c>
      <c r="C49" s="77"/>
      <c r="D49" s="7">
        <v>164</v>
      </c>
      <c r="E49" s="21">
        <v>253</v>
      </c>
      <c r="F49" s="21">
        <v>242</v>
      </c>
      <c r="G49" s="7">
        <f t="shared" si="3"/>
        <v>495</v>
      </c>
    </row>
    <row r="50" spans="1:7" ht="15" customHeight="1">
      <c r="A50" s="69"/>
      <c r="B50" s="77" t="s">
        <v>53</v>
      </c>
      <c r="C50" s="77"/>
      <c r="D50" s="7">
        <v>220</v>
      </c>
      <c r="E50" s="21">
        <v>311</v>
      </c>
      <c r="F50" s="21">
        <v>320</v>
      </c>
      <c r="G50" s="7">
        <f t="shared" si="3"/>
        <v>631</v>
      </c>
    </row>
    <row r="51" spans="1:7" ht="15" customHeight="1">
      <c r="A51" s="69"/>
      <c r="B51" s="77" t="s">
        <v>54</v>
      </c>
      <c r="C51" s="77"/>
      <c r="D51" s="7">
        <v>310</v>
      </c>
      <c r="E51" s="21">
        <v>453</v>
      </c>
      <c r="F51" s="21">
        <v>420</v>
      </c>
      <c r="G51" s="7">
        <f t="shared" si="3"/>
        <v>873</v>
      </c>
    </row>
    <row r="52" spans="1:7" ht="15" customHeight="1">
      <c r="A52" s="69"/>
      <c r="B52" s="77" t="s">
        <v>55</v>
      </c>
      <c r="C52" s="77"/>
      <c r="D52" s="7">
        <v>94</v>
      </c>
      <c r="E52" s="21">
        <v>134</v>
      </c>
      <c r="F52" s="21">
        <v>129</v>
      </c>
      <c r="G52" s="7">
        <f t="shared" si="3"/>
        <v>263</v>
      </c>
    </row>
    <row r="53" spans="1:7" ht="15" customHeight="1">
      <c r="A53" s="69"/>
      <c r="B53" s="77" t="s">
        <v>56</v>
      </c>
      <c r="C53" s="77"/>
      <c r="D53" s="7">
        <v>138</v>
      </c>
      <c r="E53" s="21">
        <v>173</v>
      </c>
      <c r="F53" s="21">
        <v>185</v>
      </c>
      <c r="G53" s="7">
        <f t="shared" si="3"/>
        <v>358</v>
      </c>
    </row>
    <row r="54" spans="1:7" ht="15" customHeight="1">
      <c r="A54" s="69"/>
      <c r="B54" s="77" t="s">
        <v>57</v>
      </c>
      <c r="C54" s="77"/>
      <c r="D54" s="7">
        <v>62</v>
      </c>
      <c r="E54" s="21">
        <v>86</v>
      </c>
      <c r="F54" s="21">
        <v>82</v>
      </c>
      <c r="G54" s="7">
        <f t="shared" si="3"/>
        <v>168</v>
      </c>
    </row>
    <row r="55" spans="1:7" ht="15" customHeight="1">
      <c r="A55" s="69"/>
      <c r="B55" s="77" t="s">
        <v>58</v>
      </c>
      <c r="C55" s="77"/>
      <c r="D55" s="7">
        <v>141</v>
      </c>
      <c r="E55" s="21">
        <v>202</v>
      </c>
      <c r="F55" s="21">
        <v>197</v>
      </c>
      <c r="G55" s="7">
        <f t="shared" si="3"/>
        <v>399</v>
      </c>
    </row>
    <row r="56" spans="1:7" ht="15" customHeight="1">
      <c r="A56" s="69"/>
      <c r="B56" s="77" t="s">
        <v>59</v>
      </c>
      <c r="C56" s="77"/>
      <c r="D56" s="7">
        <v>186</v>
      </c>
      <c r="E56" s="21">
        <v>258</v>
      </c>
      <c r="F56" s="21">
        <v>257</v>
      </c>
      <c r="G56" s="7">
        <f t="shared" si="3"/>
        <v>515</v>
      </c>
    </row>
    <row r="57" spans="1:7" ht="15" customHeight="1">
      <c r="A57" s="69"/>
      <c r="B57" s="77" t="s">
        <v>60</v>
      </c>
      <c r="C57" s="77"/>
      <c r="D57" s="7">
        <v>494</v>
      </c>
      <c r="E57" s="21">
        <v>649</v>
      </c>
      <c r="F57" s="21">
        <v>658</v>
      </c>
      <c r="G57" s="7">
        <f t="shared" si="3"/>
        <v>1307</v>
      </c>
    </row>
    <row r="58" spans="1:7" ht="15" customHeight="1">
      <c r="A58" s="69"/>
      <c r="B58" s="77" t="s">
        <v>61</v>
      </c>
      <c r="C58" s="77"/>
      <c r="D58" s="7">
        <v>300</v>
      </c>
      <c r="E58" s="21">
        <v>397</v>
      </c>
      <c r="F58" s="21">
        <v>375</v>
      </c>
      <c r="G58" s="7">
        <f t="shared" si="3"/>
        <v>772</v>
      </c>
    </row>
    <row r="59" spans="1:7" ht="15" customHeight="1">
      <c r="A59" s="69"/>
      <c r="B59" s="77" t="s">
        <v>62</v>
      </c>
      <c r="C59" s="77"/>
      <c r="D59" s="7">
        <v>164</v>
      </c>
      <c r="E59" s="21">
        <v>243</v>
      </c>
      <c r="F59" s="21">
        <v>272</v>
      </c>
      <c r="G59" s="7">
        <f t="shared" si="3"/>
        <v>515</v>
      </c>
    </row>
    <row r="60" spans="1:7" ht="15" customHeight="1">
      <c r="A60" s="69"/>
      <c r="B60" s="77" t="s">
        <v>63</v>
      </c>
      <c r="C60" s="77"/>
      <c r="D60" s="7">
        <v>94</v>
      </c>
      <c r="E60" s="21">
        <v>161</v>
      </c>
      <c r="F60" s="21">
        <v>158</v>
      </c>
      <c r="G60" s="7">
        <f t="shared" si="3"/>
        <v>319</v>
      </c>
    </row>
    <row r="61" spans="1:7" ht="15" customHeight="1">
      <c r="A61" s="69"/>
      <c r="B61" s="77" t="s">
        <v>64</v>
      </c>
      <c r="C61" s="77"/>
      <c r="D61" s="7">
        <v>57</v>
      </c>
      <c r="E61" s="21">
        <v>113</v>
      </c>
      <c r="F61" s="21">
        <v>105</v>
      </c>
      <c r="G61" s="7">
        <f t="shared" si="3"/>
        <v>218</v>
      </c>
    </row>
    <row r="62" spans="1:7" ht="15" customHeight="1">
      <c r="A62" s="69"/>
      <c r="B62" s="77" t="s">
        <v>65</v>
      </c>
      <c r="C62" s="77"/>
      <c r="D62" s="7">
        <v>74</v>
      </c>
      <c r="E62" s="21">
        <v>72</v>
      </c>
      <c r="F62" s="21">
        <v>2</v>
      </c>
      <c r="G62" s="7">
        <f t="shared" si="3"/>
        <v>74</v>
      </c>
    </row>
    <row r="63" spans="1:7" ht="15" customHeight="1">
      <c r="A63" s="69"/>
      <c r="B63" s="77" t="s">
        <v>66</v>
      </c>
      <c r="C63" s="77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72"/>
      <c r="B64" s="75" t="s">
        <v>67</v>
      </c>
      <c r="C64" s="75"/>
      <c r="D64" s="11">
        <f>SUM(D46:D63)</f>
        <v>4057</v>
      </c>
      <c r="E64" s="11">
        <f>SUM(E46:E63)</f>
        <v>5702</v>
      </c>
      <c r="F64" s="11">
        <f>SUM(F46:F63)</f>
        <v>5562</v>
      </c>
      <c r="G64" s="11">
        <f>SUM(G46:G63)</f>
        <v>11264</v>
      </c>
    </row>
    <row r="65" spans="1:7" ht="15" customHeight="1" thickTop="1">
      <c r="A65" s="71" t="s">
        <v>68</v>
      </c>
      <c r="B65" s="73" t="s">
        <v>69</v>
      </c>
      <c r="C65" s="74"/>
      <c r="D65" s="24">
        <v>57</v>
      </c>
      <c r="E65" s="22">
        <v>75</v>
      </c>
      <c r="F65" s="22">
        <v>74</v>
      </c>
      <c r="G65" s="10">
        <f>SUM(E65:F65)</f>
        <v>149</v>
      </c>
    </row>
    <row r="66" spans="1:7" ht="15" customHeight="1">
      <c r="A66" s="69"/>
      <c r="B66" s="60" t="s">
        <v>70</v>
      </c>
      <c r="C66" s="61"/>
      <c r="D66" s="23">
        <v>110</v>
      </c>
      <c r="E66" s="21">
        <v>167</v>
      </c>
      <c r="F66" s="21">
        <v>155</v>
      </c>
      <c r="G66" s="7">
        <f>SUM(E66:F66)</f>
        <v>322</v>
      </c>
    </row>
    <row r="67" spans="1:7" ht="15" customHeight="1">
      <c r="A67" s="69"/>
      <c r="B67" s="60" t="s">
        <v>71</v>
      </c>
      <c r="C67" s="61"/>
      <c r="D67" s="23">
        <v>111</v>
      </c>
      <c r="E67" s="21">
        <v>171</v>
      </c>
      <c r="F67" s="21">
        <v>179</v>
      </c>
      <c r="G67" s="7">
        <f aca="true" t="shared" si="4" ref="G67:G91">SUM(E67:F67)</f>
        <v>350</v>
      </c>
    </row>
    <row r="68" spans="1:7" ht="15" customHeight="1">
      <c r="A68" s="69"/>
      <c r="B68" s="60" t="s">
        <v>72</v>
      </c>
      <c r="C68" s="61"/>
      <c r="D68" s="23">
        <v>192</v>
      </c>
      <c r="E68" s="21">
        <v>299</v>
      </c>
      <c r="F68" s="21">
        <v>259</v>
      </c>
      <c r="G68" s="7">
        <f t="shared" si="4"/>
        <v>558</v>
      </c>
    </row>
    <row r="69" spans="1:7" ht="15" customHeight="1">
      <c r="A69" s="69"/>
      <c r="B69" s="60" t="s">
        <v>73</v>
      </c>
      <c r="C69" s="61"/>
      <c r="D69" s="23">
        <v>153</v>
      </c>
      <c r="E69" s="21">
        <v>232</v>
      </c>
      <c r="F69" s="21">
        <v>218</v>
      </c>
      <c r="G69" s="7">
        <f t="shared" si="4"/>
        <v>450</v>
      </c>
    </row>
    <row r="70" spans="1:7" ht="15" customHeight="1">
      <c r="A70" s="69"/>
      <c r="B70" s="60" t="s">
        <v>74</v>
      </c>
      <c r="C70" s="61"/>
      <c r="D70" s="23">
        <v>122</v>
      </c>
      <c r="E70" s="21">
        <v>149</v>
      </c>
      <c r="F70" s="21">
        <v>142</v>
      </c>
      <c r="G70" s="7">
        <f t="shared" si="4"/>
        <v>291</v>
      </c>
    </row>
    <row r="71" spans="1:7" ht="15" customHeight="1">
      <c r="A71" s="69"/>
      <c r="B71" s="60" t="s">
        <v>75</v>
      </c>
      <c r="C71" s="61"/>
      <c r="D71" s="23">
        <v>155</v>
      </c>
      <c r="E71" s="21">
        <v>240</v>
      </c>
      <c r="F71" s="21">
        <v>209</v>
      </c>
      <c r="G71" s="7">
        <f t="shared" si="4"/>
        <v>449</v>
      </c>
    </row>
    <row r="72" spans="1:7" ht="15" customHeight="1">
      <c r="A72" s="69"/>
      <c r="B72" s="60" t="s">
        <v>76</v>
      </c>
      <c r="C72" s="61"/>
      <c r="D72" s="23">
        <v>171</v>
      </c>
      <c r="E72" s="21">
        <v>279</v>
      </c>
      <c r="F72" s="21">
        <v>286</v>
      </c>
      <c r="G72" s="7">
        <f t="shared" si="4"/>
        <v>565</v>
      </c>
    </row>
    <row r="73" spans="1:7" ht="15" customHeight="1">
      <c r="A73" s="69"/>
      <c r="B73" s="60" t="s">
        <v>77</v>
      </c>
      <c r="C73" s="61"/>
      <c r="D73" s="23">
        <v>209</v>
      </c>
      <c r="E73" s="21">
        <v>351</v>
      </c>
      <c r="F73" s="21">
        <v>319</v>
      </c>
      <c r="G73" s="7">
        <f t="shared" si="4"/>
        <v>670</v>
      </c>
    </row>
    <row r="74" spans="1:7" ht="15" customHeight="1">
      <c r="A74" s="69"/>
      <c r="B74" s="60" t="s">
        <v>78</v>
      </c>
      <c r="C74" s="61"/>
      <c r="D74" s="23">
        <v>171</v>
      </c>
      <c r="E74" s="21">
        <v>266</v>
      </c>
      <c r="F74" s="21">
        <v>279</v>
      </c>
      <c r="G74" s="7">
        <f t="shared" si="4"/>
        <v>545</v>
      </c>
    </row>
    <row r="75" spans="1:7" ht="15" customHeight="1">
      <c r="A75" s="69"/>
      <c r="B75" s="60" t="s">
        <v>79</v>
      </c>
      <c r="C75" s="61"/>
      <c r="D75" s="23">
        <v>96</v>
      </c>
      <c r="E75" s="21">
        <v>159</v>
      </c>
      <c r="F75" s="21">
        <v>144</v>
      </c>
      <c r="G75" s="7">
        <f t="shared" si="4"/>
        <v>303</v>
      </c>
    </row>
    <row r="76" spans="1:7" ht="15" customHeight="1">
      <c r="A76" s="69"/>
      <c r="B76" s="60" t="s">
        <v>80</v>
      </c>
      <c r="C76" s="61"/>
      <c r="D76" s="23">
        <v>59</v>
      </c>
      <c r="E76" s="21">
        <v>98</v>
      </c>
      <c r="F76" s="21">
        <v>86</v>
      </c>
      <c r="G76" s="7">
        <f t="shared" si="4"/>
        <v>184</v>
      </c>
    </row>
    <row r="77" spans="1:7" ht="15" customHeight="1">
      <c r="A77" s="69"/>
      <c r="B77" s="60" t="s">
        <v>81</v>
      </c>
      <c r="C77" s="61"/>
      <c r="D77" s="23">
        <v>127</v>
      </c>
      <c r="E77" s="21">
        <v>193</v>
      </c>
      <c r="F77" s="21">
        <v>187</v>
      </c>
      <c r="G77" s="7">
        <f t="shared" si="4"/>
        <v>380</v>
      </c>
    </row>
    <row r="78" spans="1:7" ht="15" customHeight="1">
      <c r="A78" s="69"/>
      <c r="B78" s="60" t="s">
        <v>82</v>
      </c>
      <c r="C78" s="61"/>
      <c r="D78" s="23">
        <v>310</v>
      </c>
      <c r="E78" s="21">
        <v>468</v>
      </c>
      <c r="F78" s="21">
        <v>486</v>
      </c>
      <c r="G78" s="7">
        <f t="shared" si="4"/>
        <v>954</v>
      </c>
    </row>
    <row r="79" spans="1:7" ht="15" customHeight="1">
      <c r="A79" s="69"/>
      <c r="B79" s="60" t="s">
        <v>83</v>
      </c>
      <c r="C79" s="61"/>
      <c r="D79" s="23">
        <v>694</v>
      </c>
      <c r="E79" s="21">
        <v>998</v>
      </c>
      <c r="F79" s="21">
        <v>1022</v>
      </c>
      <c r="G79" s="7">
        <f t="shared" si="4"/>
        <v>2020</v>
      </c>
    </row>
    <row r="80" spans="1:7" ht="15" customHeight="1">
      <c r="A80" s="69"/>
      <c r="B80" s="60" t="s">
        <v>84</v>
      </c>
      <c r="C80" s="61"/>
      <c r="D80" s="23">
        <v>217</v>
      </c>
      <c r="E80" s="21">
        <v>347</v>
      </c>
      <c r="F80" s="21">
        <v>321</v>
      </c>
      <c r="G80" s="7">
        <f t="shared" si="4"/>
        <v>668</v>
      </c>
    </row>
    <row r="81" spans="1:7" ht="15" customHeight="1">
      <c r="A81" s="69"/>
      <c r="B81" s="60" t="s">
        <v>85</v>
      </c>
      <c r="C81" s="61"/>
      <c r="D81" s="23">
        <v>142</v>
      </c>
      <c r="E81" s="21">
        <v>211</v>
      </c>
      <c r="F81" s="21">
        <v>203</v>
      </c>
      <c r="G81" s="7">
        <f t="shared" si="4"/>
        <v>414</v>
      </c>
    </row>
    <row r="82" spans="1:7" ht="15" customHeight="1">
      <c r="A82" s="69"/>
      <c r="B82" s="60" t="s">
        <v>86</v>
      </c>
      <c r="C82" s="61"/>
      <c r="D82" s="23">
        <v>265</v>
      </c>
      <c r="E82" s="21">
        <v>415</v>
      </c>
      <c r="F82" s="21">
        <v>388</v>
      </c>
      <c r="G82" s="7">
        <f t="shared" si="4"/>
        <v>803</v>
      </c>
    </row>
    <row r="83" spans="1:7" ht="15" customHeight="1">
      <c r="A83" s="69"/>
      <c r="B83" s="60" t="s">
        <v>87</v>
      </c>
      <c r="C83" s="61"/>
      <c r="D83" s="23">
        <v>109</v>
      </c>
      <c r="E83" s="21">
        <v>177</v>
      </c>
      <c r="F83" s="21">
        <v>157</v>
      </c>
      <c r="G83" s="7">
        <f t="shared" si="4"/>
        <v>334</v>
      </c>
    </row>
    <row r="84" spans="1:7" ht="15" customHeight="1">
      <c r="A84" s="69"/>
      <c r="B84" s="60" t="s">
        <v>88</v>
      </c>
      <c r="C84" s="61"/>
      <c r="D84" s="23">
        <v>83</v>
      </c>
      <c r="E84" s="21">
        <v>125</v>
      </c>
      <c r="F84" s="21">
        <v>130</v>
      </c>
      <c r="G84" s="7">
        <f t="shared" si="4"/>
        <v>255</v>
      </c>
    </row>
    <row r="85" spans="1:7" ht="15" customHeight="1">
      <c r="A85" s="69"/>
      <c r="B85" s="60" t="s">
        <v>89</v>
      </c>
      <c r="C85" s="61"/>
      <c r="D85" s="23">
        <v>121</v>
      </c>
      <c r="E85" s="21">
        <v>196</v>
      </c>
      <c r="F85" s="21">
        <v>209</v>
      </c>
      <c r="G85" s="7">
        <f t="shared" si="4"/>
        <v>405</v>
      </c>
    </row>
    <row r="86" spans="1:7" ht="15" customHeight="1">
      <c r="A86" s="69"/>
      <c r="B86" s="60" t="s">
        <v>90</v>
      </c>
      <c r="C86" s="61"/>
      <c r="D86" s="23">
        <v>74</v>
      </c>
      <c r="E86" s="21">
        <v>116</v>
      </c>
      <c r="F86" s="21">
        <v>132</v>
      </c>
      <c r="G86" s="7">
        <f t="shared" si="4"/>
        <v>248</v>
      </c>
    </row>
    <row r="87" spans="1:7" ht="15" customHeight="1">
      <c r="A87" s="69"/>
      <c r="B87" s="60" t="s">
        <v>91</v>
      </c>
      <c r="C87" s="61"/>
      <c r="D87" s="23">
        <v>160</v>
      </c>
      <c r="E87" s="21">
        <v>303</v>
      </c>
      <c r="F87" s="21">
        <v>299</v>
      </c>
      <c r="G87" s="7">
        <f t="shared" si="4"/>
        <v>602</v>
      </c>
    </row>
    <row r="88" spans="1:7" ht="15" customHeight="1">
      <c r="A88" s="69"/>
      <c r="B88" s="60" t="s">
        <v>92</v>
      </c>
      <c r="C88" s="61"/>
      <c r="D88" s="23">
        <v>108</v>
      </c>
      <c r="E88" s="21">
        <v>203</v>
      </c>
      <c r="F88" s="21">
        <v>199</v>
      </c>
      <c r="G88" s="7">
        <f t="shared" si="4"/>
        <v>402</v>
      </c>
    </row>
    <row r="89" spans="1:7" ht="15" customHeight="1">
      <c r="A89" s="69"/>
      <c r="B89" s="60" t="s">
        <v>93</v>
      </c>
      <c r="C89" s="61"/>
      <c r="D89" s="23">
        <v>63</v>
      </c>
      <c r="E89" s="21">
        <v>29</v>
      </c>
      <c r="F89" s="21">
        <v>34</v>
      </c>
      <c r="G89" s="7">
        <f t="shared" si="4"/>
        <v>63</v>
      </c>
    </row>
    <row r="90" spans="1:7" ht="15" customHeight="1">
      <c r="A90" s="69"/>
      <c r="B90" s="60" t="s">
        <v>94</v>
      </c>
      <c r="C90" s="61"/>
      <c r="D90" s="23">
        <v>102</v>
      </c>
      <c r="E90" s="21">
        <v>36</v>
      </c>
      <c r="F90" s="21">
        <v>66</v>
      </c>
      <c r="G90" s="7">
        <f t="shared" si="4"/>
        <v>102</v>
      </c>
    </row>
    <row r="91" spans="1:7" ht="15" customHeight="1">
      <c r="A91" s="69"/>
      <c r="B91" s="60" t="s">
        <v>95</v>
      </c>
      <c r="C91" s="61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72"/>
      <c r="B92" s="75" t="s">
        <v>96</v>
      </c>
      <c r="C92" s="75"/>
      <c r="D92" s="11">
        <f>SUM(D65:D91)</f>
        <v>4234</v>
      </c>
      <c r="E92" s="11">
        <f>SUM(E65:E91)</f>
        <v>6335</v>
      </c>
      <c r="F92" s="11">
        <f>SUM(F65:F91)</f>
        <v>6204</v>
      </c>
      <c r="G92" s="11">
        <f>SUM(G65:G91)</f>
        <v>12539</v>
      </c>
    </row>
    <row r="93" spans="1:7" ht="15" customHeight="1" thickBot="1" thickTop="1">
      <c r="A93" s="12"/>
      <c r="B93" s="82" t="s">
        <v>97</v>
      </c>
      <c r="C93" s="83"/>
      <c r="D93" s="13">
        <f>SUM(D6:D26,D28:D44,D46:D63,D65:D91)</f>
        <v>14470</v>
      </c>
      <c r="E93" s="13">
        <f>SUM(E6:E26,E28:E44,E46:E63,E65:E91)</f>
        <v>20634</v>
      </c>
      <c r="F93" s="13">
        <f>SUM(F6:F26,F28:F44,F46:F63,F65:F91)</f>
        <v>20177</v>
      </c>
      <c r="G93" s="13">
        <f>SUM(G6:G26,G28:G44,G46:G63,G65:G91)</f>
        <v>40811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84" t="s">
        <v>98</v>
      </c>
      <c r="C97" s="84"/>
      <c r="D97" s="84"/>
      <c r="E97" s="84"/>
      <c r="F97" s="84"/>
      <c r="G97" s="84"/>
    </row>
    <row r="98" spans="2:7" ht="15" customHeight="1">
      <c r="B98" s="85"/>
      <c r="C98" s="85"/>
      <c r="D98" s="85"/>
      <c r="E98" s="85"/>
      <c r="F98" s="85"/>
      <c r="G98" s="85"/>
    </row>
    <row r="99" spans="1:7" ht="15" customHeight="1">
      <c r="A99" s="14"/>
      <c r="B99" s="86" t="s">
        <v>99</v>
      </c>
      <c r="C99" s="87"/>
      <c r="D99" s="88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89" t="s">
        <v>100</v>
      </c>
      <c r="C100" s="89"/>
      <c r="D100" s="17">
        <v>32</v>
      </c>
      <c r="E100" s="78"/>
      <c r="F100" s="78"/>
      <c r="G100" s="78"/>
    </row>
    <row r="101" spans="1:7" ht="15" customHeight="1" thickBot="1">
      <c r="A101" s="16"/>
      <c r="B101" s="80" t="s">
        <v>101</v>
      </c>
      <c r="C101" s="80"/>
      <c r="D101" s="18">
        <v>58</v>
      </c>
      <c r="E101" s="79"/>
      <c r="F101" s="79"/>
      <c r="G101" s="90"/>
    </row>
    <row r="102" spans="1:7" ht="15" customHeight="1" thickBot="1" thickTop="1">
      <c r="A102" s="19"/>
      <c r="B102" s="81" t="s">
        <v>102</v>
      </c>
      <c r="C102" s="81"/>
      <c r="D102" s="19">
        <f>SUM(D100:D101)</f>
        <v>90</v>
      </c>
      <c r="E102" s="19">
        <v>45</v>
      </c>
      <c r="F102" s="19">
        <v>64</v>
      </c>
      <c r="G102" s="19">
        <f>SUM(E102:F102)</f>
        <v>109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具志堅　裕二</cp:lastModifiedBy>
  <cp:lastPrinted>2012-01-18T01:18:23Z</cp:lastPrinted>
  <dcterms:created xsi:type="dcterms:W3CDTF">2009-02-03T00:32:08Z</dcterms:created>
  <dcterms:modified xsi:type="dcterms:W3CDTF">2012-01-18T03:02:40Z</dcterms:modified>
  <cp:category/>
  <cp:version/>
  <cp:contentType/>
  <cp:contentStatus/>
</cp:coreProperties>
</file>